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180" windowWidth="23256" windowHeight="1212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N108" i="14"/>
  <c r="M108" i="14"/>
  <c r="H108" i="14"/>
  <c r="V107" i="14"/>
  <c r="U107" i="14"/>
  <c r="T107" i="14"/>
  <c r="R107" i="14"/>
  <c r="Q107" i="14"/>
  <c r="P107" i="14"/>
  <c r="N107" i="14"/>
  <c r="M107" i="14"/>
  <c r="H107" i="14"/>
  <c r="V105" i="14"/>
  <c r="U105" i="14"/>
  <c r="T105" i="14"/>
  <c r="R105" i="14"/>
  <c r="Q105" i="14"/>
  <c r="P105" i="14"/>
  <c r="N105" i="14"/>
  <c r="M105" i="14"/>
  <c r="H105" i="14"/>
  <c r="V104" i="14"/>
  <c r="U104" i="14"/>
  <c r="T104" i="14"/>
  <c r="R104" i="14"/>
  <c r="Q104" i="14"/>
  <c r="P104" i="14"/>
  <c r="N104" i="14"/>
  <c r="M104" i="14"/>
  <c r="H104" i="14"/>
  <c r="V103" i="14"/>
  <c r="U103" i="14"/>
  <c r="T103" i="14"/>
  <c r="R103" i="14"/>
  <c r="Q103" i="14"/>
  <c r="P103" i="14"/>
  <c r="N103" i="14"/>
  <c r="M103" i="14"/>
  <c r="H103" i="14"/>
  <c r="V102" i="14"/>
  <c r="U102" i="14"/>
  <c r="T102" i="14"/>
  <c r="R102" i="14"/>
  <c r="Q102" i="14"/>
  <c r="P102" i="14"/>
  <c r="N102" i="14"/>
  <c r="M102" i="14"/>
  <c r="H102" i="14"/>
  <c r="V101" i="14"/>
  <c r="U101" i="14"/>
  <c r="T101" i="14"/>
  <c r="R101" i="14"/>
  <c r="Q101" i="14"/>
  <c r="P101" i="14"/>
  <c r="N101" i="14"/>
  <c r="M101" i="14"/>
  <c r="H101" i="14"/>
  <c r="V99" i="14"/>
  <c r="U99" i="14"/>
  <c r="T99" i="14"/>
  <c r="R99" i="14"/>
  <c r="Q99" i="14"/>
  <c r="P99" i="14"/>
  <c r="N99" i="14"/>
  <c r="M99" i="14"/>
  <c r="H99" i="14"/>
  <c r="V98" i="14"/>
  <c r="U98" i="14"/>
  <c r="T98" i="14"/>
  <c r="R98" i="14"/>
  <c r="Q98" i="14"/>
  <c r="P98" i="14"/>
  <c r="N98" i="14"/>
  <c r="M98" i="14"/>
  <c r="H98" i="14"/>
  <c r="V97" i="14"/>
  <c r="U97" i="14"/>
  <c r="T97" i="14"/>
  <c r="R97" i="14"/>
  <c r="Q97" i="14"/>
  <c r="P97" i="14"/>
  <c r="N97" i="14"/>
  <c r="M97" i="14"/>
  <c r="H97" i="14"/>
  <c r="V96" i="14"/>
  <c r="U96" i="14"/>
  <c r="T96" i="14"/>
  <c r="R96" i="14"/>
  <c r="Q96" i="14"/>
  <c r="P96" i="14"/>
  <c r="N96" i="14"/>
  <c r="M96" i="14"/>
  <c r="H96" i="14"/>
  <c r="V95" i="14"/>
  <c r="U95" i="14"/>
  <c r="T95" i="14"/>
  <c r="R95" i="14"/>
  <c r="Q95" i="14"/>
  <c r="P95" i="14"/>
  <c r="N95" i="14"/>
  <c r="M95" i="14"/>
  <c r="H95" i="14"/>
  <c r="V94" i="14"/>
  <c r="U94" i="14"/>
  <c r="T94" i="14"/>
  <c r="R94" i="14"/>
  <c r="Q94" i="14"/>
  <c r="P94" i="14"/>
  <c r="N94" i="14"/>
  <c r="M94" i="14"/>
  <c r="H94" i="14"/>
  <c r="V93" i="14"/>
  <c r="U93" i="14"/>
  <c r="T93" i="14"/>
  <c r="R93" i="14"/>
  <c r="Q93" i="14"/>
  <c r="P93" i="14"/>
  <c r="N93" i="14"/>
  <c r="M93" i="14"/>
  <c r="H93" i="14"/>
  <c r="V88" i="14"/>
  <c r="U88" i="14"/>
  <c r="T88" i="14"/>
  <c r="R88" i="14"/>
  <c r="Q88" i="14"/>
  <c r="P88" i="14"/>
  <c r="N88" i="14"/>
  <c r="M88" i="14"/>
  <c r="H88" i="14"/>
  <c r="V87" i="14"/>
  <c r="U87" i="14"/>
  <c r="T87" i="14"/>
  <c r="R87" i="14"/>
  <c r="Q87" i="14"/>
  <c r="P87" i="14"/>
  <c r="N87" i="14"/>
  <c r="M87" i="14"/>
  <c r="H87" i="14"/>
  <c r="V85" i="14"/>
  <c r="U85" i="14"/>
  <c r="T85" i="14"/>
  <c r="R85" i="14"/>
  <c r="Q85" i="14"/>
  <c r="P85" i="14"/>
  <c r="N85" i="14"/>
  <c r="M85" i="14"/>
  <c r="H85" i="14"/>
  <c r="V84" i="14"/>
  <c r="U84" i="14"/>
  <c r="T84" i="14"/>
  <c r="R84" i="14"/>
  <c r="Q84" i="14"/>
  <c r="P84" i="14"/>
  <c r="N84" i="14"/>
  <c r="M84" i="14"/>
  <c r="H84" i="14"/>
  <c r="V83" i="14"/>
  <c r="U83" i="14"/>
  <c r="T83" i="14"/>
  <c r="R83" i="14"/>
  <c r="Q83" i="14"/>
  <c r="P83" i="14"/>
  <c r="N83" i="14"/>
  <c r="M83" i="14"/>
  <c r="H83" i="14"/>
  <c r="V82" i="14"/>
  <c r="U82" i="14"/>
  <c r="T82" i="14"/>
  <c r="R82" i="14"/>
  <c r="Q82" i="14"/>
  <c r="P82" i="14"/>
  <c r="N82" i="14"/>
  <c r="M82" i="14"/>
  <c r="H82" i="14"/>
  <c r="V81" i="14"/>
  <c r="U81" i="14"/>
  <c r="T81" i="14"/>
  <c r="R81" i="14"/>
  <c r="Q81" i="14"/>
  <c r="P81" i="14"/>
  <c r="N81" i="14"/>
  <c r="M81" i="14"/>
  <c r="H81" i="14"/>
  <c r="V79" i="14"/>
  <c r="U79" i="14"/>
  <c r="T79" i="14"/>
  <c r="R79" i="14"/>
  <c r="Q79" i="14"/>
  <c r="P79" i="14"/>
  <c r="N79" i="14"/>
  <c r="M79" i="14"/>
  <c r="H79" i="14"/>
  <c r="V78" i="14"/>
  <c r="U78" i="14"/>
  <c r="T78" i="14"/>
  <c r="R78" i="14"/>
  <c r="Q78" i="14"/>
  <c r="P78" i="14"/>
  <c r="N78" i="14"/>
  <c r="M78" i="14"/>
  <c r="H78" i="14"/>
  <c r="V77" i="14"/>
  <c r="U77" i="14"/>
  <c r="T77" i="14"/>
  <c r="R77" i="14"/>
  <c r="Q77" i="14"/>
  <c r="P77" i="14"/>
  <c r="N77" i="14"/>
  <c r="M77" i="14"/>
  <c r="H77" i="14"/>
  <c r="V76" i="14"/>
  <c r="U76" i="14"/>
  <c r="T76" i="14"/>
  <c r="R76" i="14"/>
  <c r="Q76" i="14"/>
  <c r="P76" i="14"/>
  <c r="N76" i="14"/>
  <c r="M76" i="14"/>
  <c r="H76" i="14"/>
  <c r="V75" i="14"/>
  <c r="U75" i="14"/>
  <c r="T75" i="14"/>
  <c r="R75" i="14"/>
  <c r="Q75" i="14"/>
  <c r="P75" i="14"/>
  <c r="N75" i="14"/>
  <c r="M75" i="14"/>
  <c r="H75" i="14"/>
  <c r="V74" i="14"/>
  <c r="U74" i="14"/>
  <c r="T74" i="14"/>
  <c r="R74" i="14"/>
  <c r="Q74" i="14"/>
  <c r="P74" i="14"/>
  <c r="N74" i="14"/>
  <c r="M74" i="14"/>
  <c r="H74" i="14"/>
  <c r="V73" i="14"/>
  <c r="U73" i="14"/>
  <c r="T73" i="14"/>
  <c r="R73" i="14"/>
  <c r="Q73" i="14"/>
  <c r="P73" i="14"/>
  <c r="N73" i="14"/>
  <c r="M73" i="14"/>
  <c r="H73" i="14"/>
  <c r="V68" i="14"/>
  <c r="U68" i="14"/>
  <c r="T68" i="14"/>
  <c r="R68" i="14"/>
  <c r="Q68" i="14"/>
  <c r="P68" i="14"/>
  <c r="N68" i="14"/>
  <c r="M68" i="14"/>
  <c r="V67" i="14"/>
  <c r="U67" i="14"/>
  <c r="T67" i="14"/>
  <c r="R67" i="14"/>
  <c r="Q67" i="14"/>
  <c r="P67" i="14"/>
  <c r="N67" i="14"/>
  <c r="M67" i="14"/>
  <c r="V66" i="14"/>
  <c r="U66" i="14"/>
  <c r="T66" i="14"/>
  <c r="R66" i="14"/>
  <c r="Q66" i="14"/>
  <c r="P66" i="14"/>
  <c r="N66" i="14"/>
  <c r="M66" i="14"/>
  <c r="V65" i="14"/>
  <c r="U65" i="14"/>
  <c r="T65" i="14"/>
  <c r="R65" i="14"/>
  <c r="Q65" i="14"/>
  <c r="P65" i="14"/>
  <c r="N65" i="14"/>
  <c r="M65" i="14"/>
  <c r="V64" i="14"/>
  <c r="U64" i="14"/>
  <c r="T64" i="14"/>
  <c r="R64" i="14"/>
  <c r="Q64" i="14"/>
  <c r="P64" i="14"/>
  <c r="N64" i="14"/>
  <c r="M64" i="14"/>
  <c r="V62" i="14"/>
  <c r="U62" i="14"/>
  <c r="T62" i="14"/>
  <c r="R62" i="14"/>
  <c r="Q62" i="14"/>
  <c r="P62" i="14"/>
  <c r="N62" i="14"/>
  <c r="M62" i="14"/>
  <c r="V61" i="14"/>
  <c r="U61" i="14"/>
  <c r="T61" i="14"/>
  <c r="R61" i="14"/>
  <c r="Q61" i="14"/>
  <c r="P61" i="14"/>
  <c r="N61" i="14"/>
  <c r="M61" i="14"/>
  <c r="V60" i="14"/>
  <c r="U60" i="14"/>
  <c r="T60" i="14"/>
  <c r="R60" i="14"/>
  <c r="Q60" i="14"/>
  <c r="P60" i="14"/>
  <c r="N60" i="14"/>
  <c r="M60" i="14"/>
  <c r="V57" i="14"/>
  <c r="U57" i="14"/>
  <c r="T57" i="14"/>
  <c r="R57" i="14"/>
  <c r="Q57" i="14"/>
  <c r="P57" i="14"/>
  <c r="N57" i="14"/>
  <c r="M57" i="14"/>
  <c r="V56" i="14"/>
  <c r="U56" i="14"/>
  <c r="T56" i="14"/>
  <c r="R56" i="14"/>
  <c r="Q56" i="14"/>
  <c r="P56" i="14"/>
  <c r="N56" i="14"/>
  <c r="M56" i="14"/>
  <c r="V55" i="14"/>
  <c r="U55" i="14"/>
  <c r="T55" i="14"/>
  <c r="R55" i="14"/>
  <c r="Q55" i="14"/>
  <c r="P55" i="14"/>
  <c r="N55" i="14"/>
  <c r="M55" i="14"/>
  <c r="V54" i="14"/>
  <c r="U54" i="14"/>
  <c r="T54" i="14"/>
  <c r="R54" i="14"/>
  <c r="Q54" i="14"/>
  <c r="P54" i="14"/>
  <c r="N54" i="14"/>
  <c r="M54" i="14"/>
  <c r="V52" i="14"/>
  <c r="U52" i="14"/>
  <c r="T52" i="14"/>
  <c r="R52" i="14"/>
  <c r="Q52" i="14"/>
  <c r="P52" i="14"/>
  <c r="N52" i="14"/>
  <c r="M52" i="14"/>
  <c r="V50" i="14"/>
  <c r="U50" i="14"/>
  <c r="T50" i="14"/>
  <c r="R50" i="14"/>
  <c r="Q50" i="14"/>
  <c r="P50" i="14"/>
  <c r="N50" i="14"/>
  <c r="M50" i="14"/>
  <c r="V48" i="14"/>
  <c r="U48" i="14"/>
  <c r="T48" i="14"/>
  <c r="R48" i="14"/>
  <c r="Q48" i="14"/>
  <c r="P48" i="14"/>
  <c r="N48" i="14"/>
  <c r="M48" i="14"/>
  <c r="V47" i="14"/>
  <c r="U47" i="14"/>
  <c r="T47" i="14"/>
  <c r="R47" i="14"/>
  <c r="Q47" i="14"/>
  <c r="P47" i="14"/>
  <c r="N47" i="14"/>
  <c r="M47" i="14"/>
  <c r="V46" i="14"/>
  <c r="U46" i="14"/>
  <c r="T46" i="14"/>
  <c r="R46" i="14"/>
  <c r="Q46" i="14"/>
  <c r="P46" i="14"/>
  <c r="N46" i="14"/>
  <c r="M46" i="14"/>
  <c r="V45" i="14"/>
  <c r="U45" i="14"/>
  <c r="T45" i="14"/>
  <c r="R45" i="14"/>
  <c r="Q45" i="14"/>
  <c r="P45" i="14"/>
  <c r="N45" i="14"/>
  <c r="M45" i="14"/>
  <c r="V44" i="14"/>
  <c r="U44" i="14"/>
  <c r="T44" i="14"/>
  <c r="R44" i="14"/>
  <c r="Q44" i="14"/>
  <c r="P44" i="14"/>
  <c r="N44" i="14"/>
  <c r="M44" i="14"/>
  <c r="V43" i="14"/>
  <c r="U43" i="14"/>
  <c r="T43" i="14"/>
  <c r="R43" i="14"/>
  <c r="Q43" i="14"/>
  <c r="P43" i="14"/>
  <c r="N43" i="14"/>
  <c r="M43" i="14"/>
  <c r="V41" i="14"/>
  <c r="U41" i="14"/>
  <c r="T41" i="14"/>
  <c r="R41" i="14"/>
  <c r="Q41" i="14"/>
  <c r="P41" i="14"/>
  <c r="N41" i="14"/>
  <c r="M41" i="14"/>
  <c r="V40" i="14"/>
  <c r="U40" i="14"/>
  <c r="T40" i="14"/>
  <c r="R40" i="14"/>
  <c r="Q40" i="14"/>
  <c r="P40" i="14"/>
  <c r="N40" i="14"/>
  <c r="M40" i="14"/>
  <c r="V37" i="14"/>
  <c r="U37" i="14"/>
  <c r="T37" i="14"/>
  <c r="R37" i="14"/>
  <c r="Q37" i="14"/>
  <c r="P37" i="14"/>
  <c r="N37" i="14"/>
  <c r="M37" i="14"/>
  <c r="V36" i="14"/>
  <c r="U36" i="14"/>
  <c r="T36" i="14"/>
  <c r="R36" i="14"/>
  <c r="Q36" i="14"/>
  <c r="P36" i="14"/>
  <c r="N36" i="14"/>
  <c r="M36" i="14"/>
  <c r="V35" i="14"/>
  <c r="U35" i="14"/>
  <c r="T35" i="14"/>
  <c r="R35" i="14"/>
  <c r="Q35" i="14"/>
  <c r="P35" i="14"/>
  <c r="N35" i="14"/>
  <c r="M35" i="14"/>
  <c r="V34" i="14"/>
  <c r="U34" i="14"/>
  <c r="T34" i="14"/>
  <c r="R34" i="14"/>
  <c r="Q34" i="14"/>
  <c r="P34" i="14"/>
  <c r="N34" i="14"/>
  <c r="M34" i="14"/>
  <c r="V32" i="14"/>
  <c r="U32" i="14"/>
  <c r="T32" i="14"/>
  <c r="R32" i="14"/>
  <c r="Q32" i="14"/>
  <c r="P32" i="14"/>
  <c r="N32" i="14"/>
  <c r="M32" i="14"/>
  <c r="V31" i="14"/>
  <c r="U31" i="14"/>
  <c r="T31" i="14"/>
  <c r="R31" i="14"/>
  <c r="Q31" i="14"/>
  <c r="P31" i="14"/>
  <c r="N31" i="14"/>
  <c r="M31" i="14"/>
  <c r="V29" i="14"/>
  <c r="U29" i="14"/>
  <c r="T29" i="14"/>
  <c r="R29" i="14"/>
  <c r="Q29" i="14"/>
  <c r="P29" i="14"/>
  <c r="N29" i="14"/>
  <c r="M29" i="14"/>
  <c r="V28" i="14"/>
  <c r="U28" i="14"/>
  <c r="T28" i="14"/>
  <c r="R28" i="14"/>
  <c r="Q28" i="14"/>
  <c r="P28" i="14"/>
  <c r="N28" i="14"/>
  <c r="M28" i="14"/>
  <c r="V27" i="14"/>
  <c r="U27" i="14"/>
  <c r="T27" i="14"/>
  <c r="R27" i="14"/>
  <c r="Q27" i="14"/>
  <c r="P27" i="14"/>
  <c r="N27" i="14"/>
  <c r="M27" i="14"/>
  <c r="V26" i="14"/>
  <c r="U26" i="14"/>
  <c r="T26" i="14"/>
  <c r="R26" i="14"/>
  <c r="Q26" i="14"/>
  <c r="P26" i="14"/>
  <c r="N26" i="14"/>
  <c r="M26" i="14"/>
  <c r="V25" i="14"/>
  <c r="U25" i="14"/>
  <c r="T25" i="14"/>
  <c r="R25" i="14"/>
  <c r="Q25" i="14"/>
  <c r="P25" i="14"/>
  <c r="N25" i="14"/>
  <c r="M25" i="14"/>
  <c r="V24" i="14"/>
  <c r="U24" i="14"/>
  <c r="T24" i="14"/>
  <c r="R24" i="14"/>
  <c r="Q24" i="14"/>
  <c r="P24" i="14"/>
  <c r="N24" i="14"/>
  <c r="M24" i="14"/>
  <c r="V22" i="14"/>
  <c r="U22" i="14"/>
  <c r="T22" i="14"/>
  <c r="R22" i="14"/>
  <c r="Q22" i="14"/>
  <c r="P22" i="14"/>
  <c r="N22" i="14"/>
  <c r="M22" i="14"/>
  <c r="V21" i="14"/>
  <c r="U21" i="14"/>
  <c r="T21" i="14"/>
  <c r="R21" i="14"/>
  <c r="Q21" i="14"/>
  <c r="P21" i="14"/>
  <c r="N21" i="14"/>
  <c r="M21" i="14"/>
  <c r="V20" i="14"/>
  <c r="U20" i="14"/>
  <c r="T20" i="14"/>
  <c r="R20" i="14"/>
  <c r="Q20" i="14"/>
  <c r="P20" i="14"/>
  <c r="N20" i="14"/>
  <c r="M20" i="14"/>
  <c r="V18" i="14"/>
  <c r="U18" i="14"/>
  <c r="T18" i="14"/>
  <c r="R18" i="14"/>
  <c r="Q18" i="14"/>
  <c r="P18" i="14"/>
  <c r="N18" i="14"/>
  <c r="M18" i="14"/>
  <c r="V17" i="14"/>
  <c r="U17" i="14"/>
  <c r="T17" i="14"/>
  <c r="R17" i="14"/>
  <c r="Q17" i="14"/>
  <c r="P17" i="14"/>
  <c r="N17" i="14"/>
  <c r="M17" i="14"/>
  <c r="V16" i="14"/>
  <c r="U16" i="14"/>
  <c r="T16" i="14"/>
  <c r="R16" i="14"/>
  <c r="Q16" i="14"/>
  <c r="P16" i="14"/>
  <c r="N16" i="14"/>
  <c r="M16" i="14"/>
  <c r="V14" i="14"/>
  <c r="U14" i="14"/>
  <c r="T14" i="14"/>
  <c r="R14" i="14"/>
  <c r="Q14" i="14"/>
  <c r="P14" i="14"/>
  <c r="N14" i="14"/>
  <c r="M14" i="14"/>
  <c r="V13" i="14"/>
  <c r="U13" i="14"/>
  <c r="T13" i="14"/>
  <c r="R13" i="14"/>
  <c r="Q13" i="14"/>
  <c r="P13" i="14"/>
  <c r="N13" i="14"/>
  <c r="M13" i="14"/>
  <c r="V12" i="14"/>
  <c r="U12" i="14"/>
  <c r="T12" i="14"/>
  <c r="R12" i="14"/>
  <c r="Q12" i="14"/>
  <c r="P12" i="14"/>
  <c r="N12" i="14"/>
  <c r="M12" i="14"/>
  <c r="V11" i="14"/>
  <c r="U11" i="14"/>
  <c r="T11" i="14"/>
  <c r="R11" i="14"/>
  <c r="Q11" i="14"/>
  <c r="P11" i="14"/>
  <c r="N11" i="14"/>
  <c r="M11" i="14"/>
  <c r="V10" i="14"/>
  <c r="U10" i="14"/>
  <c r="T10" i="14"/>
  <c r="R10" i="14"/>
  <c r="Q10" i="14"/>
  <c r="P10" i="14"/>
  <c r="N10" i="14"/>
  <c r="M10" i="14"/>
  <c r="V8" i="14"/>
  <c r="U8" i="14"/>
  <c r="T8" i="14"/>
  <c r="R8" i="14"/>
  <c r="Q8" i="14"/>
  <c r="P8" i="14"/>
  <c r="N8" i="14"/>
  <c r="M8" i="14"/>
  <c r="V7" i="14"/>
  <c r="U7" i="14"/>
  <c r="T7" i="14"/>
  <c r="R7" i="14"/>
  <c r="Q7" i="14"/>
  <c r="P7" i="14"/>
  <c r="N7" i="14"/>
  <c r="M7" i="14"/>
  <c r="V6" i="14"/>
  <c r="U6" i="14"/>
  <c r="T6" i="14"/>
  <c r="R6" i="14"/>
  <c r="Q6" i="14"/>
  <c r="P6" i="14"/>
  <c r="N6" i="14"/>
  <c r="M6" i="14"/>
  <c r="U106" i="14" l="1"/>
  <c r="N92" i="14"/>
  <c r="T92" i="14"/>
  <c r="H100" i="14"/>
  <c r="N100" i="14"/>
  <c r="P106" i="14"/>
  <c r="R106" i="14"/>
  <c r="H106" i="14"/>
  <c r="M106" i="14"/>
  <c r="M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H92" i="14"/>
  <c r="M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P120" i="13"/>
  <c r="N120" i="13"/>
  <c r="L120" i="13"/>
  <c r="H120" i="13"/>
  <c r="W38" i="13"/>
  <c r="Q38" i="13"/>
  <c r="M38" i="13"/>
  <c r="V79" i="13"/>
  <c r="T79" i="13"/>
  <c r="P79" i="13"/>
  <c r="N79" i="13"/>
  <c r="L79" i="13"/>
  <c r="H79" i="13"/>
  <c r="W120" i="13"/>
  <c r="Q120" i="13"/>
  <c r="M120" i="13"/>
  <c r="V38" i="13"/>
  <c r="T38" i="13"/>
  <c r="P38" i="13"/>
  <c r="N38" i="13"/>
  <c r="Q79" i="13"/>
  <c r="M79" i="13"/>
  <c r="L38" i="13"/>
  <c r="H38" i="13"/>
  <c r="W79" i="13"/>
  <c r="Q3" i="14"/>
  <c r="Q9" i="13" s="1"/>
  <c r="P3" i="14"/>
  <c r="P9" i="13" s="1"/>
  <c r="W122" i="13"/>
  <c r="N122" i="13"/>
  <c r="W81" i="13"/>
  <c r="N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P52" i="13"/>
  <c r="N52" i="13"/>
  <c r="L52" i="13"/>
  <c r="H52" i="13"/>
  <c r="W39" i="13"/>
  <c r="P39" i="13"/>
  <c r="N39" i="13"/>
  <c r="L39" i="13"/>
  <c r="H39" i="13"/>
  <c r="W37" i="13"/>
  <c r="W121" i="13"/>
  <c r="P121" i="13"/>
  <c r="N121" i="13"/>
  <c r="L121" i="13"/>
  <c r="H121" i="13"/>
  <c r="W119" i="13"/>
  <c r="P119" i="13"/>
  <c r="N119" i="13"/>
  <c r="L119" i="13"/>
  <c r="H119" i="13"/>
  <c r="W118" i="13"/>
  <c r="P118" i="13"/>
  <c r="N118" i="13"/>
  <c r="L118" i="13"/>
  <c r="H118" i="13"/>
  <c r="W93" i="13"/>
  <c r="P93" i="13"/>
  <c r="N93" i="13"/>
  <c r="L93" i="13"/>
  <c r="H93" i="13"/>
  <c r="W80" i="13"/>
  <c r="P80" i="13"/>
  <c r="N80" i="13"/>
  <c r="L80" i="13"/>
  <c r="H80" i="13"/>
  <c r="W78" i="13"/>
  <c r="P78" i="13"/>
  <c r="N78" i="13"/>
  <c r="L78" i="13"/>
  <c r="H78" i="13"/>
  <c r="W77" i="13"/>
  <c r="P77" i="13"/>
  <c r="N77" i="13"/>
  <c r="L77" i="13"/>
  <c r="H77" i="13"/>
  <c r="T52" i="13"/>
  <c r="Q52" i="13"/>
  <c r="M52" i="13"/>
  <c r="T39" i="13"/>
  <c r="Q39" i="13"/>
  <c r="M39" i="13"/>
  <c r="P37" i="13"/>
  <c r="N37" i="13"/>
  <c r="L37" i="13"/>
  <c r="H37" i="13"/>
  <c r="W36" i="13"/>
  <c r="P36" i="13"/>
  <c r="N36" i="13"/>
  <c r="L36" i="13"/>
  <c r="H36" i="13"/>
  <c r="W11" i="13"/>
  <c r="P11" i="13"/>
  <c r="N11" i="13"/>
  <c r="L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Q27" i="13" l="1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L88" i="13" l="1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6" i="14" l="1"/>
  <c r="O61" i="14"/>
  <c r="O55" i="14"/>
  <c r="O48" i="14"/>
  <c r="O44" i="14"/>
  <c r="O37" i="14"/>
  <c r="O32" i="14"/>
  <c r="O27" i="14"/>
  <c r="O22" i="14"/>
  <c r="O17" i="14"/>
  <c r="O12" i="14"/>
  <c r="O7" i="14"/>
  <c r="O65" i="14"/>
  <c r="O60" i="14"/>
  <c r="O54" i="14"/>
  <c r="O47" i="14"/>
  <c r="O43" i="14"/>
  <c r="O36" i="14"/>
  <c r="O31" i="14"/>
  <c r="O26" i="14"/>
  <c r="O21" i="14"/>
  <c r="O16" i="14"/>
  <c r="O11" i="14"/>
  <c r="O6" i="14"/>
  <c r="O68" i="14"/>
  <c r="O64" i="14"/>
  <c r="O57" i="14"/>
  <c r="O52" i="14"/>
  <c r="O46" i="14"/>
  <c r="O41" i="14"/>
  <c r="O35" i="14"/>
  <c r="O29" i="14"/>
  <c r="O25" i="14"/>
  <c r="O20" i="14"/>
  <c r="O14" i="14"/>
  <c r="O10" i="14"/>
  <c r="O67" i="14"/>
  <c r="O62" i="14"/>
  <c r="O56" i="14"/>
  <c r="O50" i="14"/>
  <c r="O45" i="14"/>
  <c r="O40" i="14"/>
  <c r="O34" i="14"/>
  <c r="O28" i="14"/>
  <c r="O24" i="14"/>
  <c r="O18" i="14"/>
  <c r="O13" i="14"/>
  <c r="O8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F105" i="14"/>
  <c r="F101" i="14"/>
  <c r="F96" i="14"/>
  <c r="F88" i="14"/>
  <c r="F83" i="14"/>
  <c r="F78" i="14"/>
  <c r="F74" i="14"/>
  <c r="F107" i="14"/>
  <c r="F102" i="14"/>
  <c r="F97" i="14"/>
  <c r="F93" i="14"/>
  <c r="F84" i="14"/>
  <c r="F79" i="14"/>
  <c r="F75" i="14"/>
  <c r="F108" i="14"/>
  <c r="F103" i="14"/>
  <c r="F98" i="14"/>
  <c r="F94" i="14"/>
  <c r="F85" i="14"/>
  <c r="F81" i="14"/>
  <c r="F76" i="14"/>
  <c r="F104" i="14"/>
  <c r="F99" i="14"/>
  <c r="F95" i="14"/>
  <c r="F87" i="14"/>
  <c r="F82" i="14"/>
  <c r="F77" i="14"/>
  <c r="F73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7" i="14"/>
  <c r="F67" i="14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5" i="14"/>
  <c r="J60" i="14"/>
  <c r="J54" i="14"/>
  <c r="J47" i="14"/>
  <c r="J43" i="14"/>
  <c r="J36" i="14"/>
  <c r="J31" i="14"/>
  <c r="J26" i="14"/>
  <c r="J21" i="14"/>
  <c r="J16" i="14"/>
  <c r="J11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O100" i="14" l="1"/>
  <c r="O92" i="14"/>
  <c r="O106" i="14"/>
  <c r="F106" i="14"/>
  <c r="F92" i="14"/>
  <c r="F100" i="14"/>
  <c r="J92" i="14"/>
  <c r="J106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79" i="13" l="1"/>
  <c r="F38" i="13"/>
  <c r="F39" i="13"/>
  <c r="F36" i="13"/>
  <c r="F81" i="13"/>
  <c r="F119" i="13"/>
  <c r="F93" i="13"/>
  <c r="F78" i="13"/>
  <c r="F120" i="13"/>
  <c r="F122" i="13"/>
  <c r="F52" i="13"/>
  <c r="F37" i="13"/>
  <c r="F11" i="13"/>
  <c r="F121" i="13"/>
  <c r="F118" i="13"/>
  <c r="F80" i="13"/>
  <c r="F77" i="13"/>
  <c r="R119" i="13"/>
  <c r="R110" i="13"/>
  <c r="R101" i="13"/>
  <c r="R93" i="13"/>
  <c r="R72" i="13"/>
  <c r="R63" i="13"/>
  <c r="R55" i="13"/>
  <c r="R35" i="13"/>
  <c r="R25" i="13"/>
  <c r="R17" i="13"/>
  <c r="R115" i="13"/>
  <c r="R98" i="13"/>
  <c r="R69" i="13"/>
  <c r="R52" i="13"/>
  <c r="R22" i="13"/>
  <c r="R108" i="13"/>
  <c r="R81" i="13"/>
  <c r="R62" i="13"/>
  <c r="R33" i="13"/>
  <c r="R16" i="13"/>
  <c r="R79" i="13"/>
  <c r="R117" i="13"/>
  <c r="R107" i="13"/>
  <c r="R99" i="13"/>
  <c r="R80" i="13"/>
  <c r="R70" i="13"/>
  <c r="R61" i="13"/>
  <c r="R53" i="13"/>
  <c r="R32" i="13"/>
  <c r="R23" i="13"/>
  <c r="R15" i="13"/>
  <c r="R38" i="13"/>
  <c r="R111" i="13"/>
  <c r="R94" i="13"/>
  <c r="R64" i="13"/>
  <c r="R36" i="13"/>
  <c r="R18" i="13"/>
  <c r="R104" i="13"/>
  <c r="R76" i="13"/>
  <c r="R58" i="13"/>
  <c r="R29" i="13"/>
  <c r="R12" i="13"/>
  <c r="R120" i="13"/>
  <c r="R114" i="13"/>
  <c r="R105" i="13"/>
  <c r="R97" i="13"/>
  <c r="R77" i="13"/>
  <c r="R67" i="13"/>
  <c r="R59" i="13"/>
  <c r="R40" i="13"/>
  <c r="R30" i="13"/>
  <c r="R21" i="13"/>
  <c r="R13" i="13"/>
  <c r="R106" i="13"/>
  <c r="R78" i="13"/>
  <c r="R60" i="13"/>
  <c r="R31" i="13"/>
  <c r="R14" i="13"/>
  <c r="R118" i="13"/>
  <c r="R100" i="13"/>
  <c r="R71" i="13"/>
  <c r="R54" i="13"/>
  <c r="R24" i="13"/>
  <c r="R122" i="13"/>
  <c r="R112" i="13"/>
  <c r="R103" i="13"/>
  <c r="R95" i="13"/>
  <c r="R74" i="13"/>
  <c r="R65" i="13"/>
  <c r="R57" i="13"/>
  <c r="R37" i="13"/>
  <c r="R28" i="13"/>
  <c r="R19" i="13"/>
  <c r="R11" i="13"/>
  <c r="R121" i="13"/>
  <c r="R102" i="13"/>
  <c r="R73" i="13"/>
  <c r="R56" i="13"/>
  <c r="R26" i="13"/>
  <c r="R113" i="13"/>
  <c r="R96" i="13"/>
  <c r="R66" i="13"/>
  <c r="R39" i="13"/>
  <c r="R20" i="13"/>
  <c r="J119" i="13"/>
  <c r="J78" i="13"/>
  <c r="J122" i="13"/>
  <c r="J81" i="13"/>
  <c r="J39" i="13"/>
  <c r="J121" i="13"/>
  <c r="J80" i="13"/>
  <c r="J11" i="13"/>
  <c r="J120" i="13"/>
  <c r="J79" i="13"/>
  <c r="J38" i="13"/>
  <c r="J52" i="13"/>
  <c r="J93" i="13"/>
  <c r="J36" i="13"/>
  <c r="J118" i="13"/>
  <c r="J77" i="13"/>
  <c r="J37" i="13"/>
  <c r="K38" i="13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120" i="13"/>
  <c r="K79" i="13"/>
  <c r="K122" i="13"/>
  <c r="E38" i="13"/>
  <c r="E120" i="13"/>
  <c r="E78" i="13"/>
  <c r="E79" i="13"/>
  <c r="U52" i="13"/>
  <c r="U39" i="13"/>
  <c r="U37" i="13"/>
  <c r="U36" i="13"/>
  <c r="U11" i="13"/>
  <c r="U38" i="13"/>
  <c r="U121" i="13"/>
  <c r="U119" i="13"/>
  <c r="U118" i="13"/>
  <c r="U93" i="13"/>
  <c r="U80" i="13"/>
  <c r="U78" i="13"/>
  <c r="U77" i="13"/>
  <c r="U120" i="13"/>
  <c r="U79" i="13"/>
  <c r="U122" i="13"/>
  <c r="U81" i="13"/>
  <c r="S79" i="13"/>
  <c r="S118" i="13"/>
  <c r="S77" i="13"/>
  <c r="S36" i="13"/>
  <c r="S120" i="13"/>
  <c r="S122" i="13"/>
  <c r="S93" i="13"/>
  <c r="S11" i="13"/>
  <c r="S81" i="13"/>
  <c r="S52" i="13"/>
  <c r="S121" i="13"/>
  <c r="S80" i="13"/>
  <c r="S38" i="13"/>
  <c r="S39" i="13"/>
  <c r="S119" i="13"/>
  <c r="S78" i="13"/>
  <c r="S37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38" i="13"/>
  <c r="I118" i="13"/>
  <c r="I77" i="13"/>
  <c r="I52" i="13"/>
  <c r="I36" i="13"/>
  <c r="G38" i="13"/>
  <c r="G120" i="13"/>
  <c r="G52" i="13"/>
  <c r="G81" i="13"/>
  <c r="G119" i="13"/>
  <c r="G93" i="13"/>
  <c r="G78" i="13"/>
  <c r="G37" i="13"/>
  <c r="G11" i="13"/>
  <c r="G122" i="13"/>
  <c r="G39" i="13"/>
  <c r="G79" i="13"/>
  <c r="G121" i="13"/>
  <c r="G118" i="13"/>
  <c r="G80" i="13"/>
  <c r="G77" i="13"/>
  <c r="G36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34" i="13" l="1"/>
  <c r="R41" i="13"/>
  <c r="R109" i="13"/>
  <c r="R82" i="13"/>
  <c r="R27" i="13"/>
  <c r="R6" i="13" s="1"/>
  <c r="R8" i="13" s="1"/>
  <c r="R10" i="13" s="1"/>
  <c r="R123" i="13"/>
  <c r="R68" i="13"/>
  <c r="R116" i="13"/>
  <c r="R75" i="13"/>
  <c r="D79" i="13"/>
  <c r="D38" i="13"/>
  <c r="D81" i="13"/>
  <c r="D120" i="13"/>
  <c r="D122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83" i="13" l="1"/>
  <c r="R47" i="13"/>
  <c r="R49" i="13" s="1"/>
  <c r="R51" i="13" s="1"/>
  <c r="R42" i="13"/>
  <c r="R124" i="13"/>
  <c r="R88" i="13"/>
  <c r="R90" i="13" s="1"/>
  <c r="R92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4" i="14" l="1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S67" i="14"/>
  <c r="S62" i="14"/>
  <c r="S56" i="14"/>
  <c r="S50" i="14"/>
  <c r="S45" i="14"/>
  <c r="S40" i="14"/>
  <c r="S34" i="14"/>
  <c r="S28" i="14"/>
  <c r="S24" i="14"/>
  <c r="S18" i="14"/>
  <c r="S13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8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12" i="14"/>
  <c r="G7" i="14"/>
  <c r="G66" i="14"/>
  <c r="G61" i="14"/>
  <c r="G55" i="14"/>
  <c r="G48" i="14"/>
  <c r="G44" i="14"/>
  <c r="G37" i="14"/>
  <c r="G32" i="14"/>
  <c r="G27" i="14"/>
  <c r="G22" i="14"/>
  <c r="G17" i="14"/>
  <c r="G10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D57" i="14" s="1"/>
  <c r="W52" i="14"/>
  <c r="W51" i="14" s="1"/>
  <c r="W46" i="14"/>
  <c r="W41" i="14"/>
  <c r="W35" i="14"/>
  <c r="D35" i="14" s="1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D67" i="14" s="1"/>
  <c r="W62" i="14"/>
  <c r="W56" i="14"/>
  <c r="D56" i="14" s="1"/>
  <c r="W50" i="14"/>
  <c r="W49" i="14" s="1"/>
  <c r="W45" i="14"/>
  <c r="D45" i="14" s="1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K106" i="14" l="1"/>
  <c r="K100" i="14"/>
  <c r="K59" i="14"/>
  <c r="K86" i="14"/>
  <c r="K92" i="14"/>
  <c r="D25" i="14"/>
  <c r="D46" i="14"/>
  <c r="D68" i="14"/>
  <c r="S59" i="14"/>
  <c r="D85" i="14"/>
  <c r="D108" i="14"/>
  <c r="S100" i="14"/>
  <c r="S86" i="14"/>
  <c r="S92" i="14"/>
  <c r="S106" i="14"/>
  <c r="D95" i="14"/>
  <c r="D18" i="14"/>
  <c r="D62" i="14"/>
  <c r="D20" i="14"/>
  <c r="D28" i="14"/>
  <c r="I106" i="14"/>
  <c r="I92" i="14"/>
  <c r="I59" i="14"/>
  <c r="I100" i="14"/>
  <c r="I86" i="14"/>
  <c r="D29" i="14"/>
  <c r="D54" i="14"/>
  <c r="D48" i="14"/>
  <c r="D27" i="14"/>
  <c r="D60" i="14"/>
  <c r="D61" i="14"/>
  <c r="D41" i="14"/>
  <c r="D31" i="14"/>
  <c r="G9" i="14"/>
  <c r="D16" i="14"/>
  <c r="D36" i="14"/>
  <c r="D75" i="14"/>
  <c r="D103" i="14"/>
  <c r="D22" i="14"/>
  <c r="D44" i="14"/>
  <c r="D66" i="14"/>
  <c r="D102" i="14"/>
  <c r="D21" i="14"/>
  <c r="D17" i="14"/>
  <c r="D37" i="14"/>
  <c r="D83" i="14"/>
  <c r="D55" i="14"/>
  <c r="D32" i="14"/>
  <c r="D43" i="14"/>
  <c r="D65" i="14"/>
  <c r="D26" i="14"/>
  <c r="D47" i="14"/>
  <c r="D6" i="14"/>
  <c r="E106" i="14"/>
  <c r="W106" i="14"/>
  <c r="G86" i="14"/>
  <c r="G100" i="14"/>
  <c r="G92" i="14"/>
  <c r="G106" i="14"/>
  <c r="G59" i="14"/>
  <c r="E42" i="14"/>
  <c r="E3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<sst xmlns="http://schemas.openxmlformats.org/spreadsheetml/2006/main" count="5480" uniqueCount="2372">
  <si>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</si>
  <si>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</si>
  <si>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</si>
  <si>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</si>
  <si>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</si>
  <si>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</si>
  <si>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</si>
  <si>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</si>
  <si>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</si>
  <si>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</si>
  <si>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</si>
  <si>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</si>
  <si>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</si>
  <si>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</si>
  <si>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</si>
  <si>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</si>
  <si>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</si>
  <si>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</si>
  <si>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</si>
  <si>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</si>
  <si>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</si>
  <si>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</si>
  <si>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</si>
  <si>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</si>
  <si>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</si>
  <si>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</si>
  <si>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</si>
  <si>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</si>
  <si>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</si>
  <si>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</si>
  <si>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</si>
  <si>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</si>
  <si>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</si>
  <si>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</si>
  <si>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</si>
  <si>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</si>
  <si>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</si>
  <si>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</si>
  <si>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</si>
  <si>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</si>
  <si>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</si>
  <si>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</si>
  <si>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</si>
  <si>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</si>
  <si>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</si>
  <si>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</si>
  <si>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</si>
  <si>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</si>
  <si>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</si>
  <si>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</si>
  <si>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</si>
  <si>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</si>
  <si>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</si>
  <si>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</si>
  <si>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</si>
  <si>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</si>
  <si>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</si>
  <si>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</si>
  <si>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</si>
  <si>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</si>
  <si>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</si>
  <si>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</si>
  <si>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</si>
  <si>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</si>
  <si>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</si>
  <si>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</si>
  <si>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</si>
  <si>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</si>
  <si>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</si>
  <si>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</si>
  <si>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</si>
  <si>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</si>
  <si>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</si>
  <si>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</si>
  <si>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</si>
  <si>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</si>
  <si>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</si>
  <si>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</si>
  <si>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</si>
  <si>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</si>
  <si>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</si>
  <si>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</si>
  <si>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</si>
  <si>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</si>
  <si>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</si>
  <si>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</si>
  <si>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</si>
  <si>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</si>
  <si>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</si>
  <si>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</si>
  <si>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</si>
  <si>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</si>
  <si>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</si>
  <si>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</si>
  <si>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</si>
  <si>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</si>
  <si>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</si>
  <si>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</si>
  <si>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</si>
  <si>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</si>
  <si>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</si>
  <si>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</si>
  <si>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</si>
  <si>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</si>
  <si>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</si>
  <si>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</si>
  <si>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</si>
  <si>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</si>
  <si>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</si>
  <si>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</si>
  <si>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</si>
  <si>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</si>
  <si>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</si>
  <si>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</si>
  <si>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</si>
  <si>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</si>
  <si>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</si>
  <si>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</si>
  <si>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</si>
  <si>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</si>
  <si>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</si>
  <si>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</si>
  <si>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</si>
  <si>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</si>
  <si>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</si>
  <si>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</si>
  <si>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</si>
  <si>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</si>
  <si>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</si>
  <si>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</si>
  <si>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</si>
  <si>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</si>
  <si>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</si>
  <si>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</si>
  <si>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</si>
  <si>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</si>
  <si>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</si>
  <si>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</si>
  <si>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</si>
  <si>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</si>
  <si>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</si>
  <si>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</si>
  <si>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</si>
  <si>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</si>
  <si>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</si>
  <si>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</si>
  <si>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</si>
  <si>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</si>
  <si>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</si>
  <si>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</si>
  <si>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</si>
  <si>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</si>
  <si>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</si>
  <si>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</si>
  <si>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</si>
  <si>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</si>
  <si>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</si>
  <si>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</si>
  <si>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</si>
  <si>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</si>
  <si>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</si>
  <si>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</si>
  <si>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</si>
  <si>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</si>
  <si>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</si>
  <si>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</si>
  <si>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</si>
  <si>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</si>
  <si>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</si>
  <si>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</si>
  <si>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</si>
  <si>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</si>
  <si>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</si>
  <si>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</si>
  <si>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</si>
  <si>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</si>
  <si>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</si>
  <si>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</si>
  <si>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</si>
  <si>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</si>
  <si>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</si>
  <si>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</si>
  <si>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</si>
  <si>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</si>
  <si>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</si>
  <si>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</si>
  <si>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</si>
  <si>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</si>
  <si>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</si>
  <si>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</si>
  <si>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</si>
  <si>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</si>
  <si>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</si>
  <si>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</si>
  <si>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</si>
  <si>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</si>
  <si>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</si>
  <si>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</si>
  <si>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</si>
  <si>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</si>
  <si>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</si>
  <si>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</si>
  <si>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</si>
  <si>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</si>
  <si>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</si>
  <si>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</si>
  <si>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</si>
  <si>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</si>
  <si>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</si>
  <si>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</si>
  <si>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</si>
  <si>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</si>
  <si>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</si>
  <si>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</si>
  <si>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</si>
  <si>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</si>
  <si>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</si>
  <si>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</si>
  <si>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</si>
  <si>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</si>
  <si>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</si>
  <si>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</si>
  <si>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</si>
  <si>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</si>
  <si>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</si>
  <si>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</si>
  <si>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</si>
  <si>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</si>
  <si>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</si>
  <si>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</si>
  <si>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</si>
  <si>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</si>
  <si>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</si>
  <si>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</si>
  <si>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</si>
  <si>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</si>
  <si>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</si>
  <si>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</si>
  <si>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</si>
  <si>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</si>
  <si>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</si>
  <si>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</si>
  <si>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</si>
  <si>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</si>
  <si>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</si>
  <si>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</si>
  <si>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</si>
  <si>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</si>
  <si>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</si>
  <si>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</si>
  <si>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</si>
  <si>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</si>
  <si>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</si>
  <si>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</si>
  <si>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</si>
  <si>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</si>
  <si>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</si>
  <si>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</si>
  <si>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</si>
  <si>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</si>
  <si>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</si>
  <si>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</si>
  <si>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</si>
  <si>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</si>
  <si>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</si>
  <si>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</si>
  <si>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</si>
  <si>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</si>
  <si>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</si>
  <si>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</si>
  <si>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</si>
  <si>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</si>
  <si>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</si>
  <si>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</si>
  <si>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</si>
  <si>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</si>
  <si>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</si>
  <si>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</si>
  <si>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</si>
  <si>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</si>
  <si>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</si>
  <si>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</si>
  <si>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</si>
  <si>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</si>
  <si>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</si>
  <si>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</si>
  <si>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</si>
  <si>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</si>
  <si>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</si>
  <si>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</si>
  <si>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</si>
  <si>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</si>
  <si>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</si>
  <si>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</si>
  <si>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</si>
  <si>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</si>
  <si>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</si>
  <si>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</si>
  <si>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</si>
  <si>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</si>
  <si>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</si>
  <si>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</si>
  <si>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</si>
  <si>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</si>
  <si>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</si>
  <si>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</si>
  <si>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</si>
  <si>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</si>
  <si>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</si>
  <si>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</si>
  <si>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</si>
  <si>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</si>
  <si>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</si>
  <si>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</si>
  <si>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</si>
  <si>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</si>
  <si>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</si>
  <si>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</si>
  <si>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</si>
  <si>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</si>
  <si>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</si>
  <si>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</si>
  <si>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</si>
  <si>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</si>
  <si>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</si>
  <si>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</si>
  <si>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</si>
  <si>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</si>
  <si>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</si>
  <si>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</si>
  <si>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</si>
  <si>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</si>
  <si>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</si>
  <si>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</si>
  <si>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</si>
  <si>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</si>
  <si>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</si>
  <si>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</si>
  <si>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</si>
  <si>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</si>
  <si>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</si>
  <si>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</si>
  <si>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</si>
  <si>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</si>
  <si>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</si>
  <si>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</si>
  <si>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</si>
  <si>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</si>
  <si>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</si>
  <si>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</si>
  <si>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</si>
  <si>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</si>
  <si>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</si>
  <si>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</si>
  <si>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</si>
  <si>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</si>
  <si>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</si>
  <si>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</si>
  <si>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</si>
  <si>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</si>
  <si>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</si>
  <si>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</si>
  <si>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</si>
  <si>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</si>
  <si>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</si>
  <si>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</si>
  <si>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</si>
  <si>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</si>
  <si>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</si>
  <si>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</si>
  <si>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</si>
  <si>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</si>
  <si>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</si>
  <si>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</si>
  <si>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</si>
  <si>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</si>
  <si>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</si>
  <si>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</si>
  <si>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</si>
  <si>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</si>
  <si>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</si>
  <si>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</si>
  <si>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</si>
  <si>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</si>
  <si>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</si>
  <si>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</si>
  <si>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</si>
  <si>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</si>
  <si>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</si>
  <si>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</si>
  <si>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</si>
  <si>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</si>
  <si>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</si>
  <si>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</si>
  <si>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</si>
  <si>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</si>
  <si>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</si>
  <si>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</si>
  <si>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</si>
  <si>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</si>
  <si>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</si>
  <si>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</si>
  <si>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</si>
  <si>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</si>
  <si>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</si>
  <si>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</si>
  <si>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</si>
  <si>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</si>
  <si>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</si>
  <si>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</si>
  <si>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</si>
  <si>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</si>
  <si>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</si>
  <si>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</si>
  <si>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</si>
  <si>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</si>
  <si>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</si>
  <si>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</si>
  <si>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</si>
  <si>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</si>
  <si>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</si>
  <si>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</si>
  <si>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</si>
  <si>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</si>
  <si>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</si>
  <si>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</si>
  <si>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</si>
  <si>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</si>
  <si>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</si>
  <si>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</si>
  <si>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</si>
  <si>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</si>
  <si>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</si>
  <si>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</si>
  <si>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</si>
  <si>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</si>
  <si>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</si>
  <si>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</si>
  <si>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</si>
  <si>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</si>
  <si>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</si>
  <si>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</si>
  <si>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</si>
  <si>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</si>
  <si>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</si>
  <si>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</si>
  <si>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</si>
  <si>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</si>
  <si>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</si>
  <si>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</si>
  <si>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</si>
  <si>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</si>
  <si>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</si>
  <si>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</si>
  <si>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</si>
  <si>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</si>
  <si>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</si>
  <si>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</si>
  <si>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</si>
  <si>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</si>
  <si>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</si>
  <si>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</si>
  <si>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</si>
  <si>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</si>
  <si>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</si>
  <si>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</si>
  <si>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</si>
  <si>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</si>
  <si>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</si>
  <si>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</si>
  <si>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</si>
  <si>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</si>
  <si>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</si>
  <si>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</si>
  <si>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</si>
  <si>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</si>
  <si>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</si>
  <si>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</si>
  <si>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</si>
  <si>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</si>
  <si>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</si>
  <si>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</si>
  <si>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</si>
  <si>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</si>
  <si>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</si>
  <si>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</si>
  <si>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</si>
  <si>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</si>
  <si>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</si>
  <si>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</si>
  <si>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</si>
  <si>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</si>
  <si>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</si>
  <si>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</si>
  <si>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</si>
  <si>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</si>
  <si>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</si>
  <si>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</si>
  <si>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</si>
  <si>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</si>
  <si>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</si>
  <si>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</si>
  <si>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</si>
  <si>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</si>
  <si>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</si>
  <si>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</si>
  <si>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</si>
  <si>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</si>
  <si>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</si>
  <si>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</si>
  <si>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</si>
  <si>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</si>
  <si>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</si>
  <si>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</si>
  <si>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</si>
  <si>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</si>
  <si>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</si>
  <si>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</si>
  <si>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</si>
  <si>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</si>
  <si>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</si>
  <si>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</si>
  <si>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</si>
  <si>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</si>
  <si>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</si>
  <si>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</si>
  <si>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</si>
  <si>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</si>
  <si>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</si>
  <si>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</si>
  <si>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</si>
  <si>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</si>
  <si>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</si>
  <si>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</si>
  <si>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</si>
  <si>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</si>
  <si>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</si>
  <si>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</si>
  <si>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</si>
  <si>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</si>
  <si>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</si>
  <si>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</si>
  <si>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</si>
  <si>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</si>
  <si>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</si>
  <si>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</si>
  <si>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</si>
  <si>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</si>
  <si>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</si>
  <si>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</si>
  <si>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</si>
  <si>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</si>
  <si>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</si>
  <si>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</si>
  <si>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</si>
  <si>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</si>
  <si>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</si>
  <si>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</si>
  <si>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</si>
  <si>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</si>
  <si>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</si>
  <si>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</si>
  <si>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</si>
  <si>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</si>
  <si>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</si>
  <si>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</si>
  <si>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</si>
  <si>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</si>
  <si>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</si>
  <si>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</si>
  <si>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</si>
  <si>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</si>
  <si>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</si>
  <si>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</si>
  <si>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</si>
  <si>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</si>
  <si>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</si>
  <si>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</si>
  <si>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</si>
  <si>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</si>
  <si>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</si>
  <si>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</si>
  <si>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</si>
  <si>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</si>
  <si>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</si>
  <si>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</si>
  <si>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</si>
  <si>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</si>
  <si>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</si>
  <si>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</si>
  <si>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</si>
  <si>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</si>
  <si>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</si>
  <si>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</si>
  <si>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</si>
  <si>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</si>
  <si>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</si>
  <si>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</si>
  <si>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</si>
  <si>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</si>
  <si>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</si>
  <si>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</si>
  <si>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</si>
  <si>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</si>
  <si>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</si>
  <si>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</si>
  <si>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</si>
  <si>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</si>
  <si>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</si>
  <si>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</si>
  <si>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</si>
  <si>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</si>
  <si>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</si>
  <si>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</si>
  <si>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</si>
  <si>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</si>
  <si>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</si>
  <si>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</si>
  <si>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</si>
  <si>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</si>
  <si>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</si>
  <si>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</si>
  <si>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</si>
  <si>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</si>
  <si>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</si>
  <si>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</si>
  <si>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</si>
  <si>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</si>
  <si>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</si>
  <si>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</si>
  <si>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</si>
  <si>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</si>
  <si>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</si>
  <si>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</si>
  <si>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</si>
  <si>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</si>
  <si>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</si>
  <si>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</si>
  <si>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</si>
  <si>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</si>
  <si>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</si>
  <si>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</si>
  <si>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</si>
  <si>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</si>
  <si>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</si>
  <si>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</si>
  <si>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</si>
  <si>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</si>
  <si>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</si>
  <si>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</si>
  <si>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</si>
  <si>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</si>
  <si>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</si>
  <si>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</si>
  <si>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</si>
  <si>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</si>
  <si>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</si>
  <si>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</si>
  <si>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</si>
  <si>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</si>
  <si>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</si>
  <si>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</si>
  <si>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</si>
  <si>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</si>
  <si>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</si>
  <si>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</si>
  <si>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</si>
  <si>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</si>
  <si>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</si>
  <si>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</si>
  <si>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</si>
  <si>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</si>
  <si>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</si>
  <si>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</si>
  <si>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</si>
  <si>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</si>
  <si>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</si>
  <si>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</si>
  <si>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</si>
  <si>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</si>
  <si>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</si>
  <si>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</si>
  <si>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</si>
  <si>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</si>
  <si>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</si>
  <si>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</si>
  <si>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</si>
  <si>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</si>
  <si>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</si>
  <si>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</si>
  <si>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</si>
  <si>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</si>
  <si>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</si>
  <si>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</si>
  <si>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</si>
  <si>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</si>
  <si>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</si>
  <si>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</si>
  <si>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</si>
  <si>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</si>
  <si>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</si>
  <si>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</si>
  <si>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</si>
  <si>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</si>
  <si>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</si>
  <si>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</si>
  <si>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</si>
  <si>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</si>
  <si>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</si>
  <si>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</si>
  <si>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</si>
  <si>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</si>
  <si>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</si>
  <si>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</si>
  <si>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</si>
  <si>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</si>
  <si>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</si>
  <si>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</si>
  <si>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</si>
  <si>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</si>
  <si>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</si>
  <si>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</si>
  <si>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</si>
  <si>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</si>
  <si>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</si>
  <si>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</si>
  <si>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</si>
  <si>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</si>
  <si>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</si>
  <si>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</si>
  <si>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</si>
  <si>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</si>
  <si>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</si>
  <si>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</si>
  <si>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</si>
  <si>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</si>
  <si>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</si>
  <si>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</si>
  <si>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</si>
  <si>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</si>
  <si>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</si>
  <si>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</si>
  <si>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</si>
  <si>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</si>
  <si>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</si>
  <si>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</si>
  <si>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</si>
  <si>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</si>
  <si>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</si>
  <si>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</si>
  <si>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</si>
  <si>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</si>
  <si>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</si>
  <si>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</si>
  <si>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</si>
  <si>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</si>
  <si>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</si>
  <si>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</si>
  <si>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</si>
  <si>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</si>
  <si>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</si>
  <si>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</si>
  <si>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</si>
  <si>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</si>
  <si>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</si>
  <si>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</si>
  <si>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</si>
  <si>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</si>
  <si>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</si>
  <si>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</si>
  <si>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</si>
  <si>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</si>
  <si>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</si>
  <si>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</si>
  <si>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</si>
  <si>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</si>
  <si>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</si>
  <si>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</si>
  <si>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</si>
  <si>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</si>
  <si>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</si>
  <si>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</si>
  <si>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</si>
  <si>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</si>
  <si>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</si>
  <si>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</si>
  <si>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</si>
  <si>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</si>
  <si>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</si>
  <si>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</si>
  <si>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</si>
  <si>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</si>
  <si>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</si>
  <si>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</si>
  <si>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</si>
  <si>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</si>
  <si>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</si>
  <si>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</si>
  <si>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</si>
  <si>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</si>
  <si>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</si>
  <si>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</si>
  <si>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</si>
  <si>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</si>
  <si>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</si>
  <si>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</si>
  <si>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</si>
  <si>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</si>
  <si>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</si>
  <si>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</si>
  <si>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</si>
  <si>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</si>
  <si>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</si>
  <si>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</si>
  <si>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</si>
  <si>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</si>
  <si>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</si>
  <si>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</si>
  <si>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</si>
  <si>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</si>
  <si>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</si>
  <si>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</si>
  <si>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</si>
  <si>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</si>
  <si>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</si>
  <si>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</si>
  <si>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</si>
  <si>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</si>
  <si>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</si>
  <si>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</si>
  <si>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</si>
  <si>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</si>
  <si>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</si>
  <si>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</si>
  <si>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</si>
  <si>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</si>
  <si>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</si>
  <si>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</si>
  <si>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</si>
  <si>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</si>
  <si>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</si>
  <si>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</si>
  <si>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</si>
  <si>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</si>
  <si>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</si>
  <si>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</si>
  <si>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</si>
  <si>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</si>
  <si>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</si>
  <si>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</si>
  <si>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</si>
  <si>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</si>
  <si>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</si>
  <si>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</si>
  <si>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</si>
  <si>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</si>
  <si>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</si>
  <si>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</si>
  <si>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</si>
  <si>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</si>
  <si>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</si>
  <si>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</si>
  <si>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</si>
  <si>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</si>
  <si>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</si>
  <si>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</si>
  <si>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</si>
  <si>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</si>
  <si>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</si>
  <si>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</si>
  <si>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</si>
  <si>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</si>
  <si>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</si>
  <si>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</si>
  <si>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</si>
  <si>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</si>
  <si>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</si>
  <si>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</si>
  <si>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</si>
  <si>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</si>
  <si>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</si>
  <si>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</si>
  <si>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</si>
  <si>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</si>
  <si>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</si>
  <si>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</si>
  <si>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</si>
  <si>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</si>
  <si>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</si>
  <si>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</si>
  <si>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</si>
  <si>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</si>
  <si>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</si>
  <si>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</si>
  <si>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</si>
  <si>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</si>
  <si>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</si>
  <si>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</si>
  <si>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</si>
  <si>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</si>
  <si>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</si>
  <si>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</si>
  <si>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</si>
  <si>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</si>
  <si>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</si>
  <si>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</si>
  <si>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</si>
  <si>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</si>
  <si>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</si>
  <si>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</si>
  <si>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</si>
  <si>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</si>
  <si>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</si>
  <si>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</si>
  <si>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</si>
  <si>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</si>
  <si>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</si>
  <si>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</si>
  <si>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</si>
  <si>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</si>
  <si>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</si>
  <si>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</si>
  <si>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</si>
  <si>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</si>
  <si>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</si>
  <si>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</si>
  <si>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</si>
  <si>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</si>
  <si>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</si>
  <si>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</si>
  <si>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</si>
  <si>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</si>
  <si>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</si>
  <si>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</si>
  <si>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</si>
  <si>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</si>
  <si>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</si>
  <si>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</si>
  <si>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</si>
  <si>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</si>
  <si>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</si>
  <si>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</si>
  <si>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</si>
  <si>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</si>
  <si>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</si>
  <si>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</si>
  <si>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</si>
  <si>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</si>
  <si>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</si>
  <si>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</si>
  <si>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</si>
  <si>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</si>
  <si>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</si>
  <si>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</si>
  <si>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</si>
  <si>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</si>
  <si>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</si>
  <si>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</si>
  <si>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</si>
  <si>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</si>
  <si>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</si>
  <si>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</si>
  <si>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</si>
  <si>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</si>
  <si>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</si>
  <si>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</si>
  <si>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</si>
  <si>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</si>
  <si>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</si>
  <si>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</si>
  <si>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</si>
  <si>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</si>
  <si>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</si>
  <si>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</si>
  <si>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</si>
  <si>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</si>
  <si>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</si>
  <si>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</si>
  <si>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</si>
  <si>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</si>
  <si>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</si>
  <si>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</si>
  <si>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</si>
  <si>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</si>
  <si>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</si>
  <si>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</si>
  <si>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</si>
  <si>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</si>
  <si>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</si>
  <si>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</si>
  <si>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</si>
  <si>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</si>
  <si>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</si>
  <si>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</si>
  <si>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</si>
  <si>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</si>
  <si>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</si>
  <si>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</si>
  <si>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</si>
  <si>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</si>
  <si>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</si>
  <si>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</si>
  <si>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</si>
  <si>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</si>
  <si>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</si>
  <si>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</si>
  <si>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</si>
  <si>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</si>
  <si>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</si>
  <si>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</si>
  <si>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</si>
  <si>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</si>
  <si>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</si>
  <si>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</si>
  <si>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</si>
  <si>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</si>
  <si>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</si>
  <si>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</si>
  <si>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</si>
  <si>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</si>
  <si>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</si>
  <si>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</si>
  <si>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</si>
  <si>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</si>
  <si>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</si>
  <si>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</si>
  <si>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</si>
  <si>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</si>
  <si>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</si>
  <si>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</si>
  <si>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</si>
  <si>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</si>
  <si>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</si>
  <si>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</si>
  <si>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</si>
  <si>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</si>
  <si>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</si>
  <si>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</si>
  <si>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</si>
  <si>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</si>
  <si>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</si>
  <si>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</si>
  <si>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</si>
  <si>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</si>
  <si>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</si>
  <si>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</si>
  <si>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</si>
  <si>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</si>
  <si>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</si>
  <si>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</si>
  <si>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</si>
  <si>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</si>
  <si>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</si>
  <si>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</si>
  <si>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</si>
  <si>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</si>
  <si>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</si>
  <si>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</si>
  <si>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</si>
  <si>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</si>
  <si>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</si>
  <si>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</si>
  <si>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</si>
  <si>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</si>
  <si>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</si>
  <si>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</si>
  <si>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</si>
  <si>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</si>
  <si>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</si>
  <si>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</si>
  <si>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</si>
  <si>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</si>
  <si>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</si>
  <si>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</si>
  <si>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</si>
  <si>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</si>
  <si>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</si>
  <si>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</si>
  <si>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</si>
  <si>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</si>
  <si>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</si>
  <si>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</si>
  <si>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</si>
  <si>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</si>
  <si>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</si>
  <si>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</si>
  <si>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</si>
  <si>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</si>
  <si>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</si>
  <si>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</si>
  <si>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</si>
  <si>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</si>
  <si>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</si>
  <si>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</si>
  <si>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</si>
  <si>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</si>
  <si>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</si>
  <si>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</si>
  <si>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</si>
  <si>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</si>
  <si>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</si>
  <si>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</si>
  <si>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</si>
  <si>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</si>
  <si>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</si>
  <si>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</si>
  <si>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</si>
  <si>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</si>
  <si>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</si>
  <si>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</si>
  <si>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</si>
  <si>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</si>
  <si>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</si>
  <si>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</si>
  <si>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</si>
  <si>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</si>
  <si>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</si>
  <si>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</si>
  <si>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</si>
  <si>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</si>
  <si>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</si>
  <si>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</si>
  <si>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</si>
  <si>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</si>
  <si>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</si>
  <si>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</si>
  <si>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</si>
  <si>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</si>
  <si>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</si>
  <si>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</si>
  <si>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</si>
  <si>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</si>
  <si>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</si>
  <si>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</si>
  <si>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</si>
  <si>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</si>
  <si>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</si>
  <si>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</si>
  <si>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</si>
  <si>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</si>
  <si>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</si>
  <si>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</si>
  <si>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</si>
  <si>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</si>
  <si>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</si>
  <si>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</si>
  <si>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</si>
  <si>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</si>
  <si>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</si>
  <si>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</si>
  <si>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</si>
  <si>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</si>
  <si>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</si>
  <si>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</si>
  <si>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</si>
  <si>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</si>
  <si>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</si>
  <si>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</si>
  <si>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</si>
  <si>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</si>
  <si>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</si>
  <si>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</si>
  <si>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</si>
  <si>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</si>
  <si>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</si>
  <si>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</si>
  <si>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</si>
  <si>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</si>
  <si>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</si>
  <si>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</si>
  <si>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</si>
  <si>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</si>
  <si>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</si>
  <si>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</si>
  <si>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</si>
  <si>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</si>
  <si>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</si>
  <si>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</si>
  <si>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</si>
  <si>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</si>
  <si>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</si>
  <si>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</si>
  <si>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</si>
  <si>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</si>
  <si>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</si>
  <si>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</si>
  <si>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</si>
  <si>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</si>
  <si>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</si>
  <si>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</si>
  <si>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</si>
  <si>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</si>
  <si>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</si>
  <si>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</si>
  <si>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</si>
  <si>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</si>
  <si>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</si>
  <si>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</si>
  <si>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</si>
  <si>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</si>
  <si>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</si>
  <si>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</si>
  <si>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</si>
  <si>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</si>
  <si>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</si>
  <si>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</si>
  <si>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</si>
  <si>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</si>
  <si>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</si>
  <si>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</si>
  <si>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</si>
  <si>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</si>
  <si>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</si>
  <si>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</si>
  <si>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</si>
  <si>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</si>
  <si>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</si>
  <si>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</si>
  <si>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</si>
  <si>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</si>
  <si>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</si>
  <si>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</si>
  <si>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</si>
  <si>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</si>
  <si>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</si>
  <si>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</si>
  <si>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</si>
  <si>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</si>
  <si>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</si>
  <si>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</si>
  <si>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</si>
  <si>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</si>
  <si>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</si>
  <si>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</si>
  <si>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</si>
  <si>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</si>
  <si>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</si>
  <si>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</si>
  <si>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</si>
  <si>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</si>
  <si>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</si>
  <si>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</si>
  <si>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</si>
  <si>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</si>
  <si>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</si>
  <si>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</si>
  <si>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</si>
  <si>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</si>
  <si>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</si>
  <si>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</si>
  <si>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</si>
  <si>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</si>
  <si>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</si>
  <si>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</si>
  <si>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</si>
  <si>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</si>
  <si>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</si>
  <si>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</si>
  <si>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</si>
  <si>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</si>
  <si>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</si>
  <si>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</si>
  <si>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</si>
  <si>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</si>
  <si>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</si>
  <si>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</si>
  <si>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</si>
  <si>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</si>
  <si>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</si>
  <si>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</si>
  <si>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</si>
  <si>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</si>
  <si>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</si>
  <si>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</si>
  <si>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</si>
  <si>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</si>
  <si>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</si>
  <si>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</si>
  <si>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</si>
  <si>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</si>
  <si>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</si>
  <si>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</si>
  <si>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</si>
  <si>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</si>
  <si>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</si>
  <si>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</si>
  <si>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</si>
  <si>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</si>
  <si>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</si>
  <si>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</si>
  <si>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</si>
  <si>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</si>
  <si>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</si>
  <si>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</si>
  <si>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</si>
  <si>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</si>
  <si>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</si>
  <si>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</si>
  <si>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</si>
  <si>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</si>
  <si>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</si>
  <si>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</si>
  <si>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</si>
  <si>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</si>
  <si>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</si>
  <si>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</si>
  <si>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</si>
  <si>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</si>
  <si>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</si>
  <si>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</si>
  <si>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</si>
  <si>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</si>
  <si>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</si>
  <si>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</si>
  <si>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</si>
  <si>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</si>
  <si>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</si>
  <si>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</si>
  <si>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</si>
  <si>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</si>
  <si>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</si>
  <si>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</si>
  <si>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</si>
  <si>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</si>
  <si>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</si>
  <si>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</si>
  <si>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</si>
  <si>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</si>
  <si>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</si>
  <si>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</si>
  <si>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</si>
  <si>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</si>
  <si>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</si>
  <si>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</si>
  <si>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</si>
  <si>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</si>
  <si>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</si>
  <si>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</si>
  <si>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</si>
  <si>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</si>
  <si>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</si>
  <si>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</si>
  <si>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</si>
  <si>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</si>
  <si>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</si>
  <si>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</si>
  <si>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</si>
  <si>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</si>
  <si>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</si>
  <si>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</si>
  <si>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</si>
  <si>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</si>
  <si>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</si>
  <si>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</si>
  <si>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</si>
  <si>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</si>
  <si>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</si>
  <si>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</si>
  <si>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</si>
  <si>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</si>
  <si>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</si>
  <si>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</si>
  <si>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</si>
  <si>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</si>
  <si>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</si>
  <si>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</si>
  <si>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</si>
  <si>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</si>
  <si>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</si>
  <si>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</si>
  <si>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</si>
  <si>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</si>
  <si>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</si>
  <si>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</si>
  <si>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</si>
  <si>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</si>
  <si>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</si>
  <si>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</si>
  <si>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</si>
  <si>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</si>
  <si>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</si>
  <si>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</si>
  <si>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</si>
  <si>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</si>
  <si>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</si>
  <si>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</si>
  <si>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</si>
  <si>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</si>
  <si>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</si>
  <si>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</si>
  <si>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</si>
  <si>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</si>
  <si>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</si>
  <si>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</si>
  <si>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</si>
  <si>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</si>
  <si>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</si>
  <si>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</si>
  <si>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</si>
  <si>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</si>
  <si>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</si>
  <si>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</si>
  <si>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</si>
  <si>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</si>
  <si>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</si>
  <si>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</si>
  <si>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</si>
  <si>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</si>
  <si>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</si>
  <si>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</si>
  <si>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</si>
  <si>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</si>
  <si>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</si>
  <si>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</si>
  <si>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</si>
  <si>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</si>
  <si>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</si>
  <si>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</si>
  <si>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</si>
  <si>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</si>
  <si>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</si>
  <si>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</si>
  <si>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</si>
  <si>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</si>
  <si>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</si>
  <si>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</si>
  <si>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</si>
  <si>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</si>
  <si>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</si>
  <si>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</si>
  <si>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</si>
  <si>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</si>
  <si>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</si>
  <si>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</si>
  <si>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</si>
  <si>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</si>
  <si>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</si>
  <si>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</si>
  <si>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</si>
  <si>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</si>
  <si>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</si>
  <si>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</si>
  <si>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</si>
  <si>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</si>
  <si>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</si>
  <si>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</si>
  <si>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</si>
  <si>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</si>
  <si>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</si>
  <si>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</si>
  <si>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</si>
  <si>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</si>
  <si>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</si>
  <si>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</si>
  <si>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</si>
  <si>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</si>
  <si>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</si>
  <si>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</si>
  <si>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</si>
  <si>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</si>
  <si>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</si>
  <si>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</si>
  <si>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</si>
  <si>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</si>
  <si>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</si>
  <si>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</si>
  <si>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</si>
  <si>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</si>
  <si>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</si>
  <si>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</si>
  <si>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</si>
  <si>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</si>
  <si>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</si>
  <si>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</si>
  <si>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</si>
  <si>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</si>
  <si>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</si>
  <si>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</si>
  <si>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</si>
  <si>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</si>
  <si>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</si>
  <si>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</si>
  <si>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</si>
  <si>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</si>
  <si>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</si>
  <si>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</si>
  <si>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</si>
  <si>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</si>
  <si>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</si>
  <si>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</si>
  <si>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</si>
  <si>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</si>
  <si>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</si>
  <si>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</si>
  <si>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</si>
  <si>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</si>
  <si>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</si>
  <si>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</si>
  <si>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</si>
  <si>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</si>
  <si>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</si>
  <si>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</si>
  <si>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</si>
  <si>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</si>
  <si>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</si>
  <si>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</si>
  <si>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</si>
  <si>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</si>
  <si>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</si>
  <si>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</si>
  <si>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</si>
  <si>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</si>
  <si>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</si>
  <si>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</si>
  <si>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</si>
  <si>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</si>
  <si>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</si>
  <si>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</si>
  <si>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</si>
  <si>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</si>
  <si>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</si>
  <si>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</si>
  <si>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</si>
  <si>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</si>
  <si>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</si>
  <si>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</si>
  <si>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</si>
  <si>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</si>
  <si>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</si>
  <si>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</si>
  <si>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</si>
  <si>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</si>
  <si>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</si>
  <si>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</si>
  <si>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</si>
  <si>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</si>
  <si>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</si>
  <si>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</si>
  <si>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</si>
  <si>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</si>
  <si>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</si>
  <si>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</si>
  <si>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</si>
  <si>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</si>
  <si>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</si>
  <si>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</si>
  <si>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</si>
  <si>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</si>
  <si>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</si>
  <si>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</si>
  <si>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</si>
  <si>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</si>
  <si>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</si>
  <si>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</si>
  <si>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</si>
  <si>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</si>
  <si>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</si>
  <si>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</si>
  <si>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</si>
  <si>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</si>
  <si>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</si>
  <si>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</si>
  <si>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</si>
  <si>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</si>
  <si>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</si>
  <si>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</si>
  <si>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</si>
  <si>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</si>
  <si>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</si>
  <si>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</si>
  <si>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</si>
  <si>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</si>
  <si>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</si>
  <si>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</si>
  <si>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</si>
  <si>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</si>
  <si>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</si>
  <si>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</si>
  <si>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</si>
  <si>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</si>
  <si>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</si>
  <si>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</si>
  <si>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</si>
  <si>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</si>
  <si>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</si>
  <si>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</si>
  <si>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</si>
  <si>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</si>
  <si>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</si>
  <si>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</si>
  <si>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</si>
  <si>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</si>
  <si>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</si>
  <si>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</si>
  <si>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</si>
  <si>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</si>
  <si>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</si>
  <si>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</si>
  <si>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</si>
  <si>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</si>
  <si>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</si>
  <si>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</si>
  <si>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</si>
  <si>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</si>
  <si>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</si>
  <si>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</si>
  <si>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</si>
  <si>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</si>
  <si>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</si>
  <si>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</si>
  <si>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</si>
  <si>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</si>
  <si>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</si>
  <si>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</si>
  <si>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</si>
  <si>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</si>
  <si>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</si>
  <si>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</si>
  <si>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</si>
  <si>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</si>
  <si>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</si>
  <si>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</si>
  <si>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</si>
  <si>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</si>
  <si>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</si>
  <si>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</si>
  <si>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</si>
  <si>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</si>
  <si>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</si>
  <si>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</si>
  <si>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</si>
  <si>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</si>
  <si>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</si>
  <si>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</si>
  <si>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</si>
  <si>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</si>
  <si>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</si>
  <si>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</si>
  <si>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</si>
  <si>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</si>
  <si>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</si>
  <si>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</si>
  <si>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</si>
  <si>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</si>
  <si>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</si>
  <si>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</si>
  <si>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</si>
  <si>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</si>
  <si>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</si>
  <si>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</si>
  <si>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</si>
  <si>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</si>
  <si>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</si>
  <si>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</si>
  <si>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</si>
  <si>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</si>
  <si>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</si>
  <si>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</si>
  <si>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</si>
  <si>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</si>
  <si>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</si>
  <si>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</si>
  <si>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</si>
  <si>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</si>
  <si>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</si>
  <si>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</si>
  <si>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</si>
  <si>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</si>
  <si>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</si>
  <si>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</si>
  <si>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</si>
  <si>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</si>
  <si>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</si>
  <si>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</si>
  <si>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</si>
  <si>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</si>
  <si>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</si>
  <si>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</si>
  <si>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</si>
  <si>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</si>
  <si>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</si>
  <si>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</si>
  <si>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</si>
  <si>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</si>
  <si>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</si>
  <si>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</si>
  <si>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</si>
  <si>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</si>
  <si>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</si>
  <si>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</si>
  <si>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</si>
  <si>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</si>
  <si>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</si>
  <si>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</si>
  <si>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</si>
  <si>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</si>
  <si>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</si>
  <si>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</si>
  <si>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</si>
  <si>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</si>
  <si>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</si>
  <si>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</si>
  <si>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</si>
  <si>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</si>
  <si>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</si>
  <si>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</si>
  <si>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</si>
  <si>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</si>
  <si>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</si>
  <si>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</si>
  <si>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</si>
  <si>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</si>
  <si>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</si>
  <si>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</si>
  <si>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</si>
  <si>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</si>
  <si>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</si>
  <si>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</si>
  <si>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</si>
  <si>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</si>
  <si>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</si>
  <si>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</si>
  <si>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</si>
  <si>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</si>
  <si>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</si>
  <si>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</si>
  <si>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</si>
  <si>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</si>
  <si>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</si>
  <si>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</si>
  <si>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</si>
  <si>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</si>
  <si>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</si>
  <si>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</si>
  <si>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</si>
  <si>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</si>
  <si>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</si>
  <si>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</si>
  <si>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</si>
  <si>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</si>
  <si>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</si>
  <si>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</si>
  <si>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</si>
  <si>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</si>
  <si>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</si>
  <si>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</si>
  <si>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</si>
  <si>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</si>
  <si>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</si>
  <si>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</si>
  <si>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</si>
  <si>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</si>
  <si>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</si>
  <si>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</si>
  <si>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</si>
  <si>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</si>
  <si>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</si>
  <si>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</si>
  <si>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</si>
  <si>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</si>
  <si>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</si>
  <si>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</si>
  <si>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</si>
  <si>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</si>
  <si>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</si>
  <si>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</si>
  <si>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</si>
  <si>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</si>
  <si>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</si>
  <si>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</si>
  <si>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</si>
  <si>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</si>
  <si>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</si>
  <si>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</si>
  <si>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</si>
  <si>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</si>
  <si>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</si>
  <si>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</si>
  <si>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</si>
  <si>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</si>
  <si>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</si>
  <si>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</si>
  <si>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</si>
  <si>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</si>
  <si>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</si>
  <si>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</si>
  <si>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</si>
  <si>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</si>
  <si>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</si>
  <si>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</si>
  <si>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</si>
  <si>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</si>
  <si>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</si>
  <si>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</si>
  <si>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</si>
  <si>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</si>
  <si>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</si>
  <si>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</si>
  <si>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</si>
  <si>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</si>
  <si>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</si>
  <si>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</si>
  <si>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</si>
  <si>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</si>
  <si>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</si>
  <si>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</si>
  <si>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</si>
  <si>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</si>
  <si>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</si>
  <si>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</si>
  <si>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</si>
  <si>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</si>
  <si>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</si>
  <si>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</si>
  <si>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</si>
  <si>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</si>
  <si>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</si>
  <si>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</si>
  <si>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</si>
  <si>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</si>
  <si>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</si>
  <si>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</si>
  <si>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</si>
  <si>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</si>
  <si>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</si>
  <si>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</si>
  <si>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</si>
  <si>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</si>
  <si>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</si>
  <si>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</si>
  <si>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</si>
  <si>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</si>
  <si>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</si>
  <si>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</si>
  <si>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</si>
  <si>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</si>
  <si>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</si>
  <si>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</si>
  <si>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</si>
  <si>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</si>
  <si>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</si>
  <si>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</si>
  <si>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</si>
  <si>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</si>
  <si>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</si>
  <si>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</si>
  <si>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</si>
  <si>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</si>
  <si>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</si>
  <si>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</si>
  <si>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</si>
  <si>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</si>
  <si>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</si>
  <si>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</si>
  <si>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</si>
  <si>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</si>
  <si>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</si>
  <si>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</si>
  <si>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</si>
  <si>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</si>
  <si>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</si>
  <si>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</si>
  <si>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</si>
  <si>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</si>
  <si>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</si>
  <si>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</si>
  <si>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</si>
  <si>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</si>
  <si>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</si>
  <si>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</si>
  <si>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</si>
  <si>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</si>
  <si>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</si>
  <si>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</si>
  <si>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</si>
  <si>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</si>
  <si>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</si>
  <si>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</si>
  <si>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</si>
  <si>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</si>
  <si>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</si>
  <si>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</si>
  <si>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</si>
  <si>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</si>
  <si>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</si>
  <si>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</si>
  <si>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</si>
  <si>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</si>
  <si>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</si>
  <si>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</si>
  <si>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</si>
  <si>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</si>
  <si>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</si>
  <si>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</si>
  <si>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</si>
  <si>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</si>
  <si>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</si>
  <si>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</si>
  <si>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</si>
  <si>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</si>
  <si>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</si>
  <si>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</si>
  <si>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</si>
  <si>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</si>
  <si>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</si>
  <si>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</si>
  <si>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</si>
  <si>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</si>
  <si>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</si>
  <si>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</si>
  <si>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</si>
  <si>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</si>
  <si>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</si>
  <si>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</si>
  <si>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</si>
  <si>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</si>
  <si>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</si>
  <si>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</si>
  <si>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</si>
  <si>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</si>
  <si>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</si>
  <si>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</si>
  <si>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</si>
  <si>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</si>
  <si>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</si>
  <si>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</si>
  <si>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</si>
  <si>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</si>
  <si>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</si>
  <si>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</si>
  <si>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</si>
  <si>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</si>
  <si>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</si>
  <si>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</si>
  <si>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</si>
  <si>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</si>
  <si>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</si>
  <si>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</si>
  <si>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</si>
  <si>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</si>
  <si>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</si>
  <si>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</si>
  <si>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</si>
  <si>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</si>
  <si>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</si>
  <si>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</si>
  <si>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</si>
  <si>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</si>
  <si>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</si>
  <si>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</si>
  <si>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</si>
  <si>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</si>
  <si>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</si>
  <si>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</si>
  <si>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</si>
  <si>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</si>
  <si>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</si>
  <si>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</si>
  <si>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</si>
  <si>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</si>
  <si>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</si>
  <si>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</si>
  <si>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</si>
  <si>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</si>
  <si>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</si>
  <si>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</si>
  <si>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</si>
  <si>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</si>
  <si>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</si>
  <si>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</si>
  <si>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</si>
  <si>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</si>
  <si>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</si>
  <si>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</si>
  <si>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</si>
  <si>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</si>
  <si>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</si>
  <si>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</si>
  <si>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</si>
  <si>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</si>
  <si>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</si>
  <si>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</si>
  <si>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</si>
  <si>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</si>
  <si>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</si>
  <si>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</si>
  <si>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</si>
  <si>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</si>
  <si>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</si>
  <si>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</si>
  <si>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</si>
  <si>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</si>
  <si>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</si>
  <si>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</si>
  <si>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</si>
  <si>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</si>
  <si>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</si>
  <si>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</si>
  <si>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</si>
  <si>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</si>
  <si>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</si>
  <si>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</si>
  <si>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</si>
  <si>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</si>
  <si>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</si>
  <si>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</si>
  <si>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</si>
  <si>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</si>
  <si>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</si>
  <si>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</si>
  <si>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</si>
  <si>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</si>
  <si>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</si>
  <si>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</si>
  <si>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</si>
  <si>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</si>
  <si>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</si>
  <si>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</si>
  <si>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</si>
  <si>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</si>
  <si>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</si>
  <si>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</si>
  <si>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</si>
  <si>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</si>
  <si>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</si>
  <si>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</si>
  <si>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</si>
  <si>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</si>
  <si>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</si>
  <si>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</si>
  <si>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</si>
  <si>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</si>
  <si>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</si>
  <si>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</si>
  <si>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</si>
  <si>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</si>
  <si>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</si>
  <si>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</si>
  <si>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</si>
  <si>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</si>
  <si>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</si>
  <si>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</si>
  <si>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</si>
  <si>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</si>
  <si>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</si>
  <si>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</si>
  <si>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</si>
  <si>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</si>
  <si>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</si>
  <si>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</si>
  <si>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</si>
  <si>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</si>
  <si>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</si>
  <si>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</si>
  <si>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</si>
  <si>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</si>
  <si>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</si>
  <si>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</si>
  <si>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</si>
  <si>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</si>
  <si>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</si>
  <si>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</si>
  <si>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</si>
  <si>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</si>
  <si>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</si>
  <si>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</si>
  <si>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</si>
  <si>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</si>
  <si>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</si>
  <si>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</si>
  <si>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</si>
  <si>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</si>
  <si>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</si>
  <si>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</si>
  <si>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</si>
  <si>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</si>
  <si>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</si>
  <si>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</si>
  <si>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</si>
  <si>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</si>
  <si>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</si>
  <si>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</si>
  <si>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</si>
  <si>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</si>
  <si>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</si>
  <si>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</si>
  <si>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</si>
  <si>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</si>
  <si>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</si>
  <si>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</si>
  <si>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</si>
  <si>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</si>
  <si>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</si>
  <si>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</si>
  <si>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</si>
  <si>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</si>
  <si>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</si>
  <si>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</si>
  <si>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</si>
  <si>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</si>
  <si>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</si>
  <si>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</si>
  <si>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</si>
  <si>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</si>
  <si>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</si>
  <si>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</si>
  <si>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</si>
  <si>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</si>
  <si>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</si>
  <si>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</si>
  <si>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</si>
  <si>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</si>
  <si>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</si>
  <si>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</si>
  <si>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</si>
  <si>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</si>
  <si>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</si>
  <si>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</si>
  <si>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</si>
  <si>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</si>
  <si>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</si>
  <si>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</si>
  <si>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</si>
  <si>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</si>
  <si>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</si>
  <si>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</si>
  <si>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</si>
  <si>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</si>
  <si>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</si>
  <si>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</si>
  <si>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</si>
  <si>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</si>
  <si>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</si>
  <si>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</si>
  <si>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</si>
  <si>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</si>
  <si>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</si>
  <si>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</si>
  <si>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</si>
  <si>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</si>
  <si>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</si>
  <si>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</si>
  <si>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</si>
  <si>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</si>
  <si>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</si>
  <si>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</si>
  <si>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</si>
  <si>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</si>
  <si>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</si>
  <si>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</si>
  <si>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</si>
  <si>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</si>
  <si>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</si>
  <si>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</si>
  <si>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</si>
  <si>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</si>
  <si>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</si>
  <si>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</si>
  <si>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</si>
  <si>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</si>
  <si>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</si>
  <si>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</si>
  <si>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</si>
  <si>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</si>
  <si>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</si>
  <si>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</si>
  <si>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</si>
  <si>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</si>
  <si>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</si>
  <si>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</si>
  <si>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</si>
  <si>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</si>
  <si>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</si>
  <si>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</si>
  <si>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</si>
  <si>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</si>
  <si>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</si>
  <si>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</si>
  <si>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</si>
  <si>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</si>
  <si>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</si>
  <si>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</si>
  <si>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</si>
  <si>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</si>
  <si>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</si>
  <si>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</si>
  <si>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</si>
  <si>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</si>
  <si>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</si>
  <si>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</si>
  <si>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</si>
  <si>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</si>
  <si>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</si>
  <si>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</si>
  <si>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</si>
  <si>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</si>
  <si>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</si>
  <si>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</si>
  <si>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</si>
  <si>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</si>
  <si>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</si>
  <si>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</si>
  <si>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</si>
  <si>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</si>
  <si>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</si>
  <si>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</si>
  <si>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</si>
  <si>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</si>
  <si>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</si>
  <si>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</si>
  <si>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</si>
  <si>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</si>
  <si>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</si>
  <si>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</si>
  <si>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</si>
  <si>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</si>
  <si>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</si>
  <si>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</si>
  <si>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</si>
  <si>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</si>
  <si>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</si>
  <si>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</si>
  <si>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</si>
  <si>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</si>
  <si>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</si>
  <si>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</si>
  <si>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</si>
  <si>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</si>
  <si>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</si>
  <si>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</si>
  <si>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</si>
  <si>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</si>
  <si>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</si>
  <si>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</si>
  <si>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</si>
  <si>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</si>
  <si>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</si>
  <si>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</si>
  <si>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</si>
  <si>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</si>
  <si>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</si>
  <si>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</si>
  <si>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</si>
  <si>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</si>
  <si>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</si>
  <si>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</si>
  <si>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</si>
  <si>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</si>
  <si>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</si>
  <si>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</si>
  <si>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</si>
  <si>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</si>
  <si>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</si>
  <si>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</si>
  <si>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</si>
  <si>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</si>
  <si>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</si>
  <si>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</si>
  <si>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</si>
  <si>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</si>
  <si>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</si>
  <si>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</si>
  <si>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</si>
  <si>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</si>
  <si>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</si>
  <si>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</si>
  <si>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</si>
  <si>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</si>
  <si>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</si>
  <si>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</si>
  <si>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</si>
  <si>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</si>
  <si>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</si>
  <si>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</si>
  <si>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</si>
  <si>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</si>
  <si>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</si>
  <si>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</si>
  <si>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</si>
  <si>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</si>
  <si>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</si>
  <si>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</si>
  <si>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</si>
  <si>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</si>
  <si>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</si>
  <si>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</si>
  <si>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</si>
  <si>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</si>
  <si>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</si>
  <si>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</si>
  <si>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</si>
  <si>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</si>
  <si>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</si>
  <si>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</si>
  <si>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</si>
  <si>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</si>
  <si>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</si>
  <si>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</si>
  <si>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</si>
  <si>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</si>
  <si>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</si>
  <si>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</si>
  <si>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</si>
  <si>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</si>
  <si>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</si>
  <si>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</si>
  <si>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</si>
  <si>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</si>
  <si>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</si>
  <si>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</si>
  <si>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</si>
  <si>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</si>
  <si>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</si>
  <si>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</si>
  <si>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</si>
  <si>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</si>
  <si>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</si>
  <si>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</si>
  <si>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</si>
  <si>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</si>
  <si>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</si>
  <si>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</si>
  <si>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</si>
  <si>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</si>
  <si>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</si>
  <si>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</si>
  <si>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</si>
  <si>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</si>
  <si>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</si>
  <si>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</si>
  <si>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</si>
  <si>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</si>
  <si>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</si>
  <si>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</si>
  <si>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</si>
  <si>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</si>
  <si>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Aleksandar Đukić, dipl. oec.</t>
  </si>
  <si>
    <t>051/651-116</t>
  </si>
  <si>
    <t>aleksandar.dukic@medri.uniri.hr</t>
  </si>
  <si>
    <t>080/08006</t>
  </si>
  <si>
    <t>izv. prof. dr. sc. Goran Hauser, dr. med.</t>
  </si>
  <si>
    <t>UNIVERSITAT POLITECNICA DE VALENCIA</t>
  </si>
  <si>
    <t>PIXEL će omogućiti dvosmjernu suradnju luka, multimodalnih transportnih agenata i gradova za optimalno korištenje unutarnjih i vanjskih resursa, održivog gospodarskog rasta i ublažavanja utjecaja na okoliš, prema lukama budućnosti. PIXEL će iskoristiti tehnološke mogućnosti za dobrovoljne razmjene podataka među lukama i zainteresiranim stranama, čime se osigurava mjerljiva korist u tom procesu. Glavni ishod ove tehnologije bit će učinkovito korištenje resursa u lukama, održivi razvoj i zeleni rast luka i okolnih gradova / regija.</t>
  </si>
  <si>
    <t>Medicinski fakultet u Splitu</t>
  </si>
  <si>
    <t>Projekt se odnosi na unapređenje postojećeg integriranog preddiplomskog i diplomskog studijskog programa Medicina kroz razvoj standarda zanimanja i kvalifikacije, osiguravanje kvalitete i jačanje kompetencija nastavnog kadra kroz suradnju s partnerima</t>
  </si>
  <si>
    <t>Jačanje kapaciteta za izučavanje medicine boli u sustavu visokog obrazovanja u zemljama zapadnog Balkana.</t>
  </si>
  <si>
    <t>HELMHOLTZ-GEMEINSCHAFT</t>
  </si>
  <si>
    <t>Projekt čiji je cilj razvoj i testiranje cjepiva na temelju genetske platforme i jedinstvenih svojstava mišjeg citomegalovirusa.</t>
  </si>
  <si>
    <t>UNIVERSITATSKLINIKUM ULM</t>
  </si>
  <si>
    <t>Projekt koji proučava društvene raznolikosti u javnom zdravstvenom sustavu i javnim prostorima zdravstvenog sustava. Rezultati projekta pružit će znanje o stanju i stupnju primjene europskih smjernica u nacionalnim zakonodavstvima i u svakodnevnoj praksi zdravstvene zaštite te će pružiti zdravstvenim radnicima znanja o tome kako provesti i integrirati pitanje socijalne raznolikosti u svoju medicinsku praksu.</t>
  </si>
  <si>
    <t>EUROPSKA KOMISIJA</t>
  </si>
  <si>
    <t>Projekt koji za cilj ima razvoj vrijednosno utemeljene metodologije za integriranu skrb s naglaskom na informacijsko-komunikacijsku tehnologiju.</t>
  </si>
  <si>
    <t>Nedefinirano</t>
  </si>
  <si>
    <t>DEUTSCHE FORSCHUNGSGEMEINSCHAFT</t>
  </si>
  <si>
    <t>Tijekom ovog projekta razjasnit ćemo temeljni molekularni mehanizam i raščlaniti na koji način on omogućuje virusu da istodobno izbjegne i ubijanje i samoprepoznavanje NK stanica. Također ćemo razjasniti molekularnu osnovu za prepoznavanje manipulacije virusom MHC-I aktiviranjem NK staničnih receptora kao i njegovu funkcionalnu važnost in vivo.</t>
  </si>
  <si>
    <t>Menage a trois: Neuro-endocrino-immune regulation of metabolic homeostasis</t>
  </si>
  <si>
    <t>Zaklada ACTERIA Švicarska</t>
  </si>
  <si>
    <t>Istražiti ulogu imunoloških stanica u proizvodnji glukagona i istražiti ulogu neuroendokrinoimunih cirkusa u proizvodnji glukagona i njihovu ulogu u održavanju homeostaze glukoze</t>
  </si>
  <si>
    <t>EUROPEAN SOCIETY FOR TRAUMATIC STRESS STUDIES</t>
  </si>
  <si>
    <t>Projekt Europskog društva za izučavanje traumatskog stresa.</t>
  </si>
  <si>
    <t>Razvoj inovativnog brzog testa za dijagnozu subkliničkog mastitisa u mliječnih krava</t>
  </si>
  <si>
    <t>VETERINARSKI FAKULTET U ZAGREBU</t>
  </si>
  <si>
    <t>Mastitis uzrokovan infekcijom vimena najveći je problem na mliječnim farmama. Često je samo klinički mastitis liječen, dok subklinički mastitis(SKM) prolazi neopaženo, uzrokujući velike gubitke na farmama. S nevidljivim promjenama u mlijeku, SKM treba osjetljiv dijagnostički test da poboljša sadašnje metode. Korištenjem proteomskog pristupa, identificirati ćemo nove, rane biomarkere SKM u mlijeku. Novi, brzi i jeftini test za tebiomarkere omogućit će ranu dijagnozu SKM-a na farmama, rezultirajući ranijim liječenjem i povećanom profitabilnosti mliječnih farmi.</t>
  </si>
  <si>
    <t>Rino sprej</t>
  </si>
  <si>
    <t>JADRAN - GALENSKI LABORATORIJ d.d.</t>
  </si>
  <si>
    <t>Novi proizvod pridonijeti će rješenju problema vrlo česte pojave prehlade kojoj su podložne sve osobe. Proizvod koji će proizaći kao rezultat projekta biti će inovativan na različitim područjima i to sa sljedećim svojstvima: antivirusni učinak, forma otopine koja bi u dodiru s epitelnim stanicama nosne šupljine prešla u stanje gela koji bi tako imobilizirao virusne čestice i na njih djelovao antivirusno, preventivna uloga jer bi se od sloja gleda formirala barijera i na taj način spriječila infekcija rinovirusima</t>
  </si>
  <si>
    <t>Ministarstvo znanosti i obrazovanja RH</t>
  </si>
  <si>
    <t>Cilj projekta je podići istraživački kapacitet i održivost ZCI-ja za provođenje graničnih istraživanja i formiranje vrhunskih stručnjaka u području virusne imunologije i vakcinologije. U okviru ovog projekta istražuju  se interakcije virusa i imunološkog sustava domaćina kako bi se dokučili razlozi zbog kojih je naš imunološki odgovor često nedostatan za obranu od infekcija i tumora – koji spadaju prema WHO (eng. World Health Organization) među vodeće uzročnike smrti u svijetu.</t>
  </si>
  <si>
    <t>Računalni model strujanja, poplavljivanja i širenja onečišćenja u rijekama i obalnim morskim područjima – KLIMOD</t>
  </si>
  <si>
    <t>Sveučilšte u Rijeci, Tehnički fakultet</t>
  </si>
  <si>
    <t>Provedbom projekta provode se primijenjena znanstvena istraživanja i razvija se računalni model za učinkovito modeliranje strujanja i širenja onečišćenja u otvorenim vodotocima i obalnom morskom području, s prihvatom riječnih utoka, bujičnih utoka te industrijskih i kanalizacijskih ispusta u obalno morsko područje, uz istodobni razvoj predikcijskog modela mikrobiološkog onečišćenja baziranog na modelima umjetne inteligencije te integraciju modela širenja onečišćenja mikroplastikom u ukupni model. Računalni model prilagođen je superračunalnom okružju što omogućuje provođenje simulacija visoke rezolucije s ciljem provođenja mjera za ublažavanje posljedica klimatskih promjena na prioritetnim ranjivim i transverzalnim područjima.</t>
  </si>
  <si>
    <t>Rijeka, 19.10.2020.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</si>
</sst>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4140625" defaultRowHeight="13.2"/>
  <cols>
    <col min="1" max="1" width="7.5546875" style="152" customWidth="1"/>
    <col min="2" max="2" width="36.109375" style="152" bestFit="1" customWidth="1"/>
    <col min="3" max="3" width="21.44140625" style="152" customWidth="1"/>
    <col min="4" max="4" width="21.109375" style="152" customWidth="1"/>
    <col min="5" max="5" width="21.6640625" style="152" customWidth="1"/>
    <col min="6" max="8" width="11.44140625" style="152" customWidth="1"/>
    <col min="9" max="11" width="11.44140625" style="152" hidden="1" customWidth="1"/>
    <col min="12" max="12" width="16.44140625" style="152" hidden="1" customWidth="1"/>
    <col min="13" max="13" width="7.88671875" style="152" hidden="1" customWidth="1"/>
    <col min="14" max="14" width="41.33203125" style="152" hidden="1" customWidth="1"/>
    <col min="15" max="15" width="19.5546875" style="152" hidden="1" customWidth="1"/>
    <col min="16" max="22" width="11.44140625" style="152" hidden="1" customWidth="1"/>
    <col min="23" max="28" width="11.44140625" style="152" customWidth="1"/>
    <col min="29" max="16384" width="14.441406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2205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" thickBot="1">
      <c r="A4" s="153"/>
      <c r="B4" s="194" t="s">
        <v>0</v>
      </c>
      <c r="C4" s="282" t="s">
        <v>2371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" thickBot="1">
      <c r="A5" s="154"/>
      <c r="B5" s="194" t="s">
        <v>1</v>
      </c>
      <c r="C5" s="282" t="s">
        <v>2336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" thickBot="1">
      <c r="A6" s="157"/>
      <c r="B6" s="194" t="s">
        <v>2</v>
      </c>
      <c r="C6" s="282" t="s">
        <v>2337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" thickBot="1">
      <c r="A7" s="157"/>
      <c r="B7" s="194" t="s">
        <v>360</v>
      </c>
      <c r="C7" s="282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4.4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120453612</v>
      </c>
      <c r="D14" s="163">
        <f>+D15+D16</f>
        <v>125303296</v>
      </c>
      <c r="E14" s="163">
        <f>+E15+E16</f>
        <v>122299696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120435612</v>
      </c>
      <c r="D15" s="166">
        <f>'PLAN PRIHODA I PRIMITAKA '!D68</f>
        <v>125284296</v>
      </c>
      <c r="E15" s="166">
        <f>'PLAN PRIHODA I PRIMITAKA '!D109</f>
        <v>122279696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18000</v>
      </c>
      <c r="D16" s="166">
        <f>'PLAN PRIHODA I PRIMITAKA '!D75</f>
        <v>19000</v>
      </c>
      <c r="E16" s="166">
        <f>'PLAN PRIHODA I PRIMITAKA '!D116</f>
        <v>20000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110394104</v>
      </c>
      <c r="D17" s="170">
        <f>+D18+D19</f>
        <v>111670496</v>
      </c>
      <c r="E17" s="170">
        <f>+E18+E19</f>
        <v>106083896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106695099</v>
      </c>
      <c r="D18" s="172">
        <f>'PLAN RASHODA I IZDATAKA'!D72</f>
        <v>107944757</v>
      </c>
      <c r="E18" s="172">
        <f>'PLAN RASHODA I IZDATAKA'!D92</f>
        <v>102321657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3699005</v>
      </c>
      <c r="D19" s="172">
        <f>'PLAN RASHODA I IZDATAKA'!D80</f>
        <v>3725739</v>
      </c>
      <c r="E19" s="172">
        <f>'PLAN RASHODA I IZDATAKA'!D100</f>
        <v>3762239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10059508</v>
      </c>
      <c r="D20" s="163">
        <f>+D14-D17</f>
        <v>13632800</v>
      </c>
      <c r="E20" s="163">
        <f>+E14-E17</f>
        <v>16215800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28.8">
      <c r="A23" s="173" t="s">
        <v>11</v>
      </c>
      <c r="B23" s="173" t="s">
        <v>12</v>
      </c>
      <c r="C23" s="171">
        <f>'PLAN PRIHODA I PRIMITAKA '!D5</f>
        <v>5333592</v>
      </c>
      <c r="D23" s="171">
        <f>'PLAN PRIHODA I PRIMITAKA '!D46</f>
        <v>14393100</v>
      </c>
      <c r="E23" s="171">
        <f>'PLAN PRIHODA I PRIMITAKA '!D87</f>
        <v>27425900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28.8">
      <c r="A24" s="173" t="s">
        <v>13</v>
      </c>
      <c r="B24" s="173" t="s">
        <v>14</v>
      </c>
      <c r="C24" s="175">
        <f>'PLAN PRIHODA I PRIMITAKA '!D7</f>
        <v>-14393100</v>
      </c>
      <c r="D24" s="175">
        <f>'PLAN PRIHODA I PRIMITAKA '!D48</f>
        <v>-27425900</v>
      </c>
      <c r="E24" s="176">
        <f>'PLAN PRIHODA I PRIMITAKA '!D89</f>
        <v>-43641700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28.8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28.8">
      <c r="A28" s="165">
        <v>5</v>
      </c>
      <c r="B28" s="162" t="s">
        <v>16</v>
      </c>
      <c r="C28" s="166">
        <f>'PLAN RASHODA I IZDATAKA'!D58</f>
        <v>1000000</v>
      </c>
      <c r="D28" s="166">
        <f>'PLAN RASHODA I IZDATAKA'!D86</f>
        <v>600000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-1000000</v>
      </c>
      <c r="D29" s="170">
        <f>+D27-D28</f>
        <v>-600000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28.8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4.4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4.4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4.4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4.4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4.4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4.4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4.4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4.4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4.4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4.4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4.4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4.4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4.4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4.4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4.4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4.4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4.4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4.4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4.4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4.4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4.4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4.4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4.4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4.4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4.4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4.4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4.4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4.4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4.4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4.4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4.4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4.4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4.4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4.4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4.4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4.4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4.4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4.4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4.4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4.4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4.4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4.4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4.4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4.4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4.4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4.4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4.4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4.4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4.4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4.4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4.4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4.4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4.4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4.4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4.4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4.4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4.4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4.4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4.4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4.4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4.4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4.4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4.4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4.4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4.4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4.4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4.4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4.4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4.4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4.4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4.4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4.4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4.4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4.4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4.4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4.4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4.4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4.4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4.4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4.4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4.4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4.4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4.4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4.4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4.4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4.4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4.4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4.4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4.4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4.4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4.4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4.4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4.4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4.4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4.4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4.4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4.4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4.4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4.4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4.4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4.4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4.4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4.4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4.4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4.4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4.4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4.4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4.4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4.4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4.4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4.4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4.4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4.4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4.4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4.4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4.4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4.4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4.4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4.4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4.4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4.4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4.4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4.4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4.4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4.4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4.4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4.4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4.4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4.4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4.4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4.4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4.4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4.4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4.4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4.4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4.4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4.4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4.4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4.4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4.4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4.4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4.4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4.4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4.4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4.4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4.4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4.4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4.4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4.4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4.4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4.4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4.4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4.4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4.4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4.4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4.4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4.4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4.4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4.4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4.4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4.4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4.4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4.4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4.4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4.4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4.4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4.4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4.4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4.4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4.4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4.4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4.4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4.4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4.4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4.4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4.4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4.4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4.4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4.4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4.4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4.4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4.4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4.4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4.4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4.4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4.4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4.4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4.4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4.4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4.4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4.4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4.4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4.4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4.4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4.4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4.4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4.4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4.4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4.4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4.4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4.4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4.4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4.4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4.4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4.4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4.4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4.4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4.4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4.4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4.4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4.4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4.4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4.4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4.4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4.4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4.4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4.4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4.4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4.4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4.4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4.4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4.4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4.4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4.4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4.4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4.4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4.4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4.4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4.4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4.4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4.4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4.4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4.4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4.4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4.4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4.4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4.4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4.4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4.4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4.4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4.4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4.4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4.4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4.4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4.4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4.4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4.4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4.4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4.4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4.4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4.4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4.4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4.4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4.4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4.4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4.4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4.4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4.4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4.4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4.4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4.4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4.4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4.4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4.4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4.4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4.4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4.4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4.4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4.4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4.4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4.4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4.4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4.4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4.4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4.4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4.4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4.4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4.4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4.4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4.4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4.4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4.4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4.4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4.4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4.4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4.4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4.4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4.4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4.4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4.4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4.4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4.4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4.4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4.4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4.4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4.4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4.4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4.4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4.4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4.4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4.4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4.4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4.4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4.4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4.4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4.4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4.4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4.4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4.4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4.4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4.4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4.4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4.4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4.4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4.4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4.4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4.4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4.4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4.4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4.4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4.4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4.4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4.4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4.4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4.4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4.4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4.4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4.4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4.4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4.4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4.4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4.4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4.4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4.4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4.4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4.4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4.4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4.4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4.4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4.4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4.4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4.4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4.4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4.4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4.4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4.4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4.4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4.4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4.4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4.4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4.4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4.4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4.4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4.4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4.4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4.4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4.4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4.4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4.4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4.4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4.4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4.4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4.4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4.4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4.4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4.4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4.4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4.4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4.4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4.4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4.4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4.4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4.4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4.4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4.4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4.4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4.4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4.4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4.4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4.4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4.4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4.4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4.4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4.4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4.4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4.4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4.4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4.4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4.4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4.4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4.4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4.4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4.4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4.4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4.4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4.4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4.4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4.4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4.4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4.4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4.4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4.4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4.4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4.4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4.4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4.4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4.4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4.4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4.4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4.4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4.4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4.4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4.4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4.4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4.4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4.4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4.4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4.4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4.4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4.4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4.4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4.4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4.4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4.4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4.4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4.4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4.4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4.4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4.4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4.4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4.4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4.4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4.4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4.4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4.4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4.4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4.4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4.4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4.4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4.4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4.4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4.4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4.4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4.4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4.4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4.4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4.4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4.4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4.4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4.4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4.4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4.4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4.4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4.4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4.4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4.4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4.4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4.4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4.4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4.4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4.4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4.4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4.4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4.4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4.4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4.4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4.4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4.4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4.4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4.4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4.4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4.4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4.4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4.4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4.4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4.4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4.4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4.4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4.4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4.4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4.4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4.4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4.4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4.4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4.4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4.4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4.4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4.4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4.4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4.4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4.4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4.4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4.4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4.4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4.4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4.4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4.4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4.4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4.4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4.4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4.4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4.4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4.4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4.4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4.4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4.4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4.4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4.4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4.4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4.4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4.4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4.4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4.4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4.4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4.4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4.4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4.4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4.4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4.4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4.4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4.4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4.4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4.4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4.4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4.4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4.4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4.4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4.4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4.4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4.4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4.4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4.4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4.4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4.4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4.4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4.4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4.4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4.4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4.4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4.4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4.4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4.4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4.4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4.4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4.4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4.4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4.4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4.4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4.4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4.4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4.4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4.4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4.4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4.4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4.4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4.4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4.4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4.4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4.4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4.4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4.4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4.4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4.4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4.4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4.4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4.4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4.4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4.4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4.4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4.4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4.4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4.4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4.4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4.4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4.4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4.4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4.4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4.4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4.4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4.4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4.4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4.4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4.4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4.4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4.4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4.4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4.4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4.4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4.4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4.4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4.4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4.4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4.4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4.4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4.4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4.4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4.4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4.4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4.4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4.4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4.4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4.4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4.4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4.4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4.4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4.4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4.4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4.4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4.4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4.4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4.4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4.4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4.4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4.4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4.4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4.4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4.4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4.4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4.4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4.4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4.4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4.4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4.4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4.4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4.4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4.4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4.4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4.4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4.4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4.4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4.4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4.4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4.4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4.4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4.4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4.4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4.4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4.4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4.4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4.4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4.4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4.4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4.4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4.4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4.4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4.4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4.4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4.4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4.4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4.4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4.4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4.4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4.4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4.4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4.4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4.4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4.4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4.4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4.4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4.4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4.4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4.4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4.4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4.4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4.4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4.4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4.4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4.4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4.4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4.4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4.4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4.4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4.4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4.4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4.4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4.4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4.4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4.4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4.4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4.4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4.4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4.4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4.4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4.4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4.4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4.4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4.4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4.4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4.4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4.4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4.4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4.4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4.4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4.4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4.4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4.4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4.4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4.4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4.4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4.4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4.4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4.4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4.4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4.4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4.4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4.4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4.4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4.4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4.4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4.4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4.4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4.4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4.4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4.4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4.4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4.4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4.4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4.4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4.4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4.4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4.4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4.4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4.4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4.4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4.4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4.4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4.4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4.4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4.4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4.4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4.4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4.4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4.4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4.4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4.4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4.4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4.4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4.4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4.4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4.4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4.4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4.4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4.4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4.4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4.4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4.4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4.4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4.4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4.4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4.4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4.4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4.4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4.4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4.4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4.4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4.4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4.4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4.4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4.4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4.4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4.4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4.4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4.4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4.4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4.4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4.4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4.4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4.4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4.4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4.4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4.4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4.4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4.4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4.4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4.4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4.4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4.4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4.4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4.4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4.4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4.4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4.4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4.4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4.4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4.4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4.4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4.4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4.4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4.4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4.4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4.4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4.4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4.4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4.4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4.4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4.4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4.4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4.4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4.4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4.4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4.4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4.4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4.4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4.4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4.4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4.4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4.4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4.4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4.4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4.4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4.4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4.4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4.4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4.4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4.4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4.4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4.4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4.4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4.4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4.4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4.4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4.4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4.4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4.4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4.4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4.4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4.4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4.4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4.4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4.4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4.4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4.4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4.4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4.4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4.4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4.4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4.4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4.4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4.4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4.4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4.4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4.4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4.4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4.4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4.4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4.4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4.4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4.4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4.4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4.4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4.4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4.4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4.4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4.4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4.4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4.4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4.4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4.4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4.4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4.4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4.4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4.4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4.4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4.4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4.4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4.4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4.4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4.4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4.4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4.4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4.4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4.4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4.4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4.4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4.4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4.4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4.4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4.4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4.4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4.4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4.4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4.4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4.4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4.4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4.4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4.4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4.4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4.4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4.4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4.4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4.4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4.4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4.4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4.4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4.4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4.4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4.4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4.4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4.4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4.4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4.4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4.4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4.4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4.4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4.4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4.4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4.4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4.4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4.4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4.4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4.4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4.4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4.4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4.4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4.4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4.4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4.4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4.4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4.4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4.4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4.4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4.4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4.4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4.4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4.4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4.4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4.4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4.4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4.4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4.4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4.4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4.4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4.4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4.4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4.4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4.4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4.4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4.4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4.4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4.4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4.4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4.4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4.4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4.4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4.4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4.4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4.4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4.4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4.4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4.4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4.4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4.4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4.4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4.4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4.4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4.4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4.4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4.4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4.4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4.4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4.4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4.4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4.4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4.4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4.4"/>
  <cols>
    <col min="1" max="1" width="11.33203125" bestFit="1" customWidth="1"/>
    <col min="2" max="2" width="91.109375" customWidth="1"/>
    <col min="3" max="3" width="20.44140625" style="268" bestFit="1" customWidth="1"/>
    <col min="4" max="4" width="23.6640625" style="269" customWidth="1"/>
    <col min="5" max="5" width="12" style="268" customWidth="1"/>
    <col min="6" max="6" width="11.6640625" style="265" customWidth="1"/>
  </cols>
  <sheetData>
    <row r="1" spans="1:6" ht="20.399999999999999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6" activePane="bottomLeft" state="frozen"/>
      <selection pane="bottomLeft" activeCell="I27" sqref="I27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21" width="9.10937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68297160</v>
      </c>
      <c r="H3" s="185">
        <v>70479430</v>
      </c>
      <c r="I3" s="185">
        <v>70831330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6615</v>
      </c>
      <c r="F4" s="191" t="str">
        <f t="shared" ref="F4:F67" si="5">IFERROR(VLOOKUP(E4,$Q$6:$T$200,2,FALSE),"")</f>
        <v>Prihodi od pruženih usluga</v>
      </c>
      <c r="G4" s="185">
        <v>11500000</v>
      </c>
      <c r="H4" s="185">
        <v>11900000</v>
      </c>
      <c r="I4" s="185">
        <v>12200000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43</v>
      </c>
      <c r="D5" s="138" t="str">
        <f t="shared" si="4"/>
        <v>Ostali prihodi za posebne namjene</v>
      </c>
      <c r="E5" s="150">
        <v>652640000</v>
      </c>
      <c r="F5" s="191" t="str">
        <f t="shared" si="5"/>
        <v>Sufinanciranje cijene usluge, participacije i slično</v>
      </c>
      <c r="G5" s="185">
        <v>16000000</v>
      </c>
      <c r="H5" s="185">
        <v>19500000</v>
      </c>
      <c r="I5" s="185">
        <v>22500000</v>
      </c>
      <c r="K5" s="141" t="str">
        <f t="shared" si="6"/>
        <v>652</v>
      </c>
      <c r="L5" s="141" t="str">
        <f t="shared" si="7"/>
        <v>65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43</v>
      </c>
      <c r="D6" s="138" t="str">
        <f t="shared" si="4"/>
        <v>Ostali prihodi za posebne namjene</v>
      </c>
      <c r="E6" s="150">
        <v>652680000</v>
      </c>
      <c r="F6" s="191" t="str">
        <f t="shared" si="5"/>
        <v xml:space="preserve">Ostali prihodi za posebne namjene </v>
      </c>
      <c r="G6" s="185">
        <v>7600000</v>
      </c>
      <c r="H6" s="185">
        <v>7700000</v>
      </c>
      <c r="I6" s="185">
        <v>7800000</v>
      </c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61</v>
      </c>
      <c r="D7" s="138" t="str">
        <f t="shared" si="4"/>
        <v xml:space="preserve">Donacije </v>
      </c>
      <c r="E7" s="150">
        <v>663130000</v>
      </c>
      <c r="F7" s="191" t="str">
        <f t="shared" si="5"/>
        <v>Tekuće donacije od trgovačkih društava</v>
      </c>
      <c r="G7" s="185">
        <v>95000</v>
      </c>
      <c r="H7" s="185">
        <v>98000</v>
      </c>
      <c r="I7" s="185">
        <v>101000</v>
      </c>
      <c r="K7" s="141" t="str">
        <f t="shared" si="6"/>
        <v>663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61</v>
      </c>
      <c r="D8" s="138" t="str">
        <f t="shared" si="4"/>
        <v xml:space="preserve">Donacije </v>
      </c>
      <c r="E8" s="150">
        <v>663230000</v>
      </c>
      <c r="F8" s="191" t="str">
        <f t="shared" si="5"/>
        <v>Kapitalne donacije od trgovačkih društava</v>
      </c>
      <c r="G8" s="185">
        <v>35000</v>
      </c>
      <c r="H8" s="185">
        <v>36000</v>
      </c>
      <c r="I8" s="185">
        <v>39000</v>
      </c>
      <c r="K8" s="141" t="str">
        <f t="shared" si="6"/>
        <v>663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71</v>
      </c>
      <c r="D9" s="138" t="str">
        <f t="shared" si="4"/>
        <v>Prihodi od prodaje ili zamjene nefinancijske imovine i naknade s naslova osiguranja</v>
      </c>
      <c r="E9" s="150">
        <v>721110071</v>
      </c>
      <c r="F9" s="191" t="str">
        <f t="shared" si="5"/>
        <v>Stambeni objekti za zaposlene izvor 71</v>
      </c>
      <c r="G9" s="185">
        <v>18000</v>
      </c>
      <c r="H9" s="185">
        <v>19000</v>
      </c>
      <c r="I9" s="185">
        <v>20000</v>
      </c>
      <c r="K9" s="141" t="str">
        <f t="shared" si="6"/>
        <v>721</v>
      </c>
      <c r="L9" s="141" t="str">
        <f t="shared" si="7"/>
        <v>72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11</v>
      </c>
      <c r="D10" s="138" t="str">
        <f t="shared" si="4"/>
        <v>Opći prihodi i primici</v>
      </c>
      <c r="E10" s="150" t="s">
        <v>776</v>
      </c>
      <c r="F10" s="191" t="str">
        <f t="shared" si="5"/>
        <v>Prihodi iz nadležnog proračuna za financiranje redovne djelatnosti proračunskih korisnika</v>
      </c>
      <c r="G10" s="185">
        <v>3662710</v>
      </c>
      <c r="H10" s="185">
        <v>3662710</v>
      </c>
      <c r="I10" s="185">
        <v>3662710</v>
      </c>
      <c r="K10" s="141" t="str">
        <f t="shared" si="6"/>
        <v>671</v>
      </c>
      <c r="L10" s="141" t="str">
        <f t="shared" si="7"/>
        <v>67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11</v>
      </c>
      <c r="D11" s="138" t="str">
        <f t="shared" si="4"/>
        <v>Opći prihodi i primici</v>
      </c>
      <c r="E11" s="150" t="s">
        <v>776</v>
      </c>
      <c r="F11" s="191" t="str">
        <f t="shared" si="5"/>
        <v>Prihodi iz nadležnog proračuna za financiranje redovne djelatnosti proračunskih korisnika</v>
      </c>
      <c r="G11" s="185">
        <v>2700000</v>
      </c>
      <c r="H11" s="185">
        <v>2700000</v>
      </c>
      <c r="I11" s="185">
        <v>2700000</v>
      </c>
      <c r="K11" s="141" t="str">
        <f t="shared" si="6"/>
        <v>671</v>
      </c>
      <c r="L11" s="141" t="str">
        <f t="shared" si="7"/>
        <v>67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52</v>
      </c>
      <c r="D12" s="138" t="str">
        <f t="shared" si="4"/>
        <v xml:space="preserve">Ostale pomoći i darovnice </v>
      </c>
      <c r="E12" s="150">
        <v>639110000</v>
      </c>
      <c r="F12" s="191" t="str">
        <f t="shared" si="5"/>
        <v>Tekući prijenosi između proračunskih korisnika istog proračuna</v>
      </c>
      <c r="G12" s="185">
        <v>194750</v>
      </c>
      <c r="H12" s="185">
        <v>194750</v>
      </c>
      <c r="I12" s="185">
        <v>194750</v>
      </c>
      <c r="K12" s="141" t="str">
        <f t="shared" si="6"/>
        <v>639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52</v>
      </c>
      <c r="D13" s="138" t="str">
        <f t="shared" si="4"/>
        <v xml:space="preserve">Ostale pomoći i darovnice </v>
      </c>
      <c r="E13" s="150">
        <v>639310000</v>
      </c>
      <c r="F13" s="191" t="str">
        <f t="shared" si="5"/>
        <v>Tekući prijenosi između proračunskih korisnika istog proračuna temeljem prijenosa EU sredstava</v>
      </c>
      <c r="G13" s="185">
        <v>342210</v>
      </c>
      <c r="H13" s="185">
        <v>85552</v>
      </c>
      <c r="I13" s="185">
        <v>0</v>
      </c>
      <c r="K13" s="141" t="str">
        <f t="shared" si="6"/>
        <v>639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51</v>
      </c>
      <c r="D14" s="138" t="str">
        <f t="shared" si="4"/>
        <v xml:space="preserve">Pomoći EU </v>
      </c>
      <c r="E14" s="150">
        <v>632311700</v>
      </c>
      <c r="F14" s="191" t="str">
        <f t="shared" si="5"/>
        <v>Tekuće pomoći od institucija i tijela EU - ostalo</v>
      </c>
      <c r="G14" s="185">
        <v>100000</v>
      </c>
      <c r="H14" s="185">
        <v>0</v>
      </c>
      <c r="I14" s="185">
        <v>0</v>
      </c>
      <c r="K14" s="141" t="str">
        <f t="shared" si="6"/>
        <v>632</v>
      </c>
      <c r="L14" s="141" t="str">
        <f t="shared" si="7"/>
        <v>63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51</v>
      </c>
      <c r="D15" s="138" t="str">
        <f t="shared" si="4"/>
        <v xml:space="preserve">Pomoći EU </v>
      </c>
      <c r="E15" s="150">
        <v>632311700</v>
      </c>
      <c r="F15" s="191" t="str">
        <f t="shared" si="5"/>
        <v>Tekuće pomoći od institucija i tijela EU - ostalo</v>
      </c>
      <c r="G15" s="185">
        <v>20000</v>
      </c>
      <c r="H15" s="185">
        <v>20000</v>
      </c>
      <c r="I15" s="185">
        <v>15000</v>
      </c>
      <c r="K15" s="141" t="str">
        <f t="shared" si="6"/>
        <v>632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51</v>
      </c>
      <c r="D16" s="138" t="str">
        <f t="shared" si="4"/>
        <v xml:space="preserve">Pomoći EU </v>
      </c>
      <c r="E16" s="150">
        <v>632311700</v>
      </c>
      <c r="F16" s="191" t="str">
        <f t="shared" si="5"/>
        <v>Tekuće pomoći od institucija i tijela EU - ostalo</v>
      </c>
      <c r="G16" s="185">
        <v>787000</v>
      </c>
      <c r="H16" s="185">
        <v>459150</v>
      </c>
      <c r="I16" s="185">
        <v>0</v>
      </c>
      <c r="K16" s="141" t="str">
        <f t="shared" si="6"/>
        <v>632</v>
      </c>
      <c r="L16" s="141" t="str">
        <f t="shared" si="7"/>
        <v>63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51</v>
      </c>
      <c r="D17" s="138" t="str">
        <f t="shared" si="4"/>
        <v xml:space="preserve">Pomoći EU </v>
      </c>
      <c r="E17" s="150">
        <v>632311700</v>
      </c>
      <c r="F17" s="191" t="str">
        <f t="shared" si="5"/>
        <v>Tekuće pomoći od institucija i tijela EU - ostalo</v>
      </c>
      <c r="G17" s="185">
        <v>375000</v>
      </c>
      <c r="H17" s="185">
        <v>312500</v>
      </c>
      <c r="I17" s="185">
        <v>62500</v>
      </c>
      <c r="K17" s="141" t="str">
        <f t="shared" si="6"/>
        <v>632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51</v>
      </c>
      <c r="D18" s="138" t="str">
        <f t="shared" si="4"/>
        <v xml:space="preserve">Pomoći EU </v>
      </c>
      <c r="E18" s="150">
        <v>632311700</v>
      </c>
      <c r="F18" s="191" t="str">
        <f t="shared" si="5"/>
        <v>Tekuće pomoći od institucija i tijela EU - ostalo</v>
      </c>
      <c r="G18" s="185">
        <v>184000</v>
      </c>
      <c r="H18" s="185">
        <v>196000</v>
      </c>
      <c r="I18" s="185">
        <v>206000</v>
      </c>
      <c r="K18" s="141" t="str">
        <f t="shared" si="6"/>
        <v>632</v>
      </c>
      <c r="L18" s="141" t="str">
        <f t="shared" si="7"/>
        <v>63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52</v>
      </c>
      <c r="D19" s="138" t="str">
        <f t="shared" si="4"/>
        <v xml:space="preserve">Ostale pomoći i darovnice </v>
      </c>
      <c r="E19" s="150">
        <v>639310000</v>
      </c>
      <c r="F19" s="191" t="str">
        <f t="shared" si="5"/>
        <v>Tekući prijenosi između proračunskih korisnika istog proračuna temeljem prijenosa EU sredstava</v>
      </c>
      <c r="G19" s="185">
        <v>465917</v>
      </c>
      <c r="H19" s="185">
        <v>518389</v>
      </c>
      <c r="I19" s="185">
        <v>128472</v>
      </c>
      <c r="K19" s="141" t="str">
        <f t="shared" si="6"/>
        <v>639</v>
      </c>
      <c r="L19" s="141" t="str">
        <f t="shared" si="7"/>
        <v>63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61</v>
      </c>
      <c r="D20" s="138" t="str">
        <f t="shared" si="4"/>
        <v xml:space="preserve">Donacije </v>
      </c>
      <c r="E20" s="150">
        <v>663130000</v>
      </c>
      <c r="F20" s="191" t="str">
        <f t="shared" si="5"/>
        <v>Tekuće donacije od trgovačkih društava</v>
      </c>
      <c r="G20" s="185">
        <v>683797</v>
      </c>
      <c r="H20" s="185">
        <v>588214</v>
      </c>
      <c r="I20" s="185">
        <v>0</v>
      </c>
      <c r="K20" s="141" t="str">
        <f t="shared" si="6"/>
        <v>663</v>
      </c>
      <c r="L20" s="141" t="str">
        <f t="shared" si="7"/>
        <v>66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12</v>
      </c>
      <c r="D21" s="138" t="str">
        <f t="shared" si="4"/>
        <v>Sredstva učešća za pomoći</v>
      </c>
      <c r="E21" s="150" t="s">
        <v>777</v>
      </c>
      <c r="F21" s="191" t="str">
        <f t="shared" si="5"/>
        <v>Prihodi iz nadležnog proračuna za financiranje redovne djelatnosti proračunskih korisnika</v>
      </c>
      <c r="G21" s="185">
        <v>832320</v>
      </c>
      <c r="H21" s="185">
        <v>752651</v>
      </c>
      <c r="I21" s="185">
        <v>0</v>
      </c>
      <c r="K21" s="141" t="str">
        <f t="shared" si="6"/>
        <v>671</v>
      </c>
      <c r="L21" s="141" t="str">
        <f t="shared" si="7"/>
        <v>67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563</v>
      </c>
      <c r="D22" s="138" t="str">
        <f t="shared" si="4"/>
        <v>Europski fond za regionalni razvoj (ERDF)</v>
      </c>
      <c r="E22" s="150">
        <v>632310563</v>
      </c>
      <c r="F22" s="191" t="str">
        <f t="shared" si="5"/>
        <v>Europski fond za regionalni razvoj (EFRR)</v>
      </c>
      <c r="G22" s="185">
        <v>4716472</v>
      </c>
      <c r="H22" s="185">
        <v>4265016</v>
      </c>
      <c r="I22" s="185">
        <v>0</v>
      </c>
      <c r="K22" s="141" t="str">
        <f t="shared" si="6"/>
        <v>632</v>
      </c>
      <c r="L22" s="141" t="str">
        <f t="shared" si="7"/>
        <v>63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>08006</v>
      </c>
      <c r="B23" s="139" t="str">
        <f>IF(E23="","",VLOOKUP('Opći dio'!$C$3,'Opći dio'!$L$6:$U$136,9,FALSE))</f>
        <v>Sveučilišta i veleučilišta u Republici Hrvatskoj</v>
      </c>
      <c r="C23" s="187">
        <f t="shared" si="3"/>
        <v>52</v>
      </c>
      <c r="D23" s="138" t="str">
        <f t="shared" si="4"/>
        <v xml:space="preserve">Ostale pomoći i darovnice </v>
      </c>
      <c r="E23" s="150">
        <v>636130000</v>
      </c>
      <c r="F23" s="191" t="str">
        <f t="shared" si="5"/>
        <v>Tekuće pomoći proračunskim korisnicima iz proračuna JLP(R)S koji im nije nadležan</v>
      </c>
      <c r="G23" s="185">
        <v>87000</v>
      </c>
      <c r="H23" s="185">
        <v>90000</v>
      </c>
      <c r="I23" s="185">
        <v>93000</v>
      </c>
      <c r="K23" s="141" t="str">
        <f t="shared" si="6"/>
        <v>636</v>
      </c>
      <c r="L23" s="141" t="str">
        <f t="shared" si="7"/>
        <v>63</v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>08006</v>
      </c>
      <c r="B24" s="139" t="str">
        <f>IF(E24="","",VLOOKUP('Opći dio'!$C$3,'Opći dio'!$L$6:$U$136,9,FALSE))</f>
        <v>Sveučilišta i veleučilišta u Republici Hrvatskoj</v>
      </c>
      <c r="C24" s="187">
        <f t="shared" si="3"/>
        <v>61</v>
      </c>
      <c r="D24" s="138" t="str">
        <f t="shared" si="4"/>
        <v xml:space="preserve">Donacije </v>
      </c>
      <c r="E24" s="150">
        <v>663120000</v>
      </c>
      <c r="F24" s="191" t="str">
        <f t="shared" si="5"/>
        <v>Tekuće donacije od neprofitnih organizacija</v>
      </c>
      <c r="G24" s="185">
        <v>550000</v>
      </c>
      <c r="H24" s="185">
        <v>570000</v>
      </c>
      <c r="I24" s="185">
        <v>590000</v>
      </c>
      <c r="K24" s="141" t="str">
        <f t="shared" si="6"/>
        <v>663</v>
      </c>
      <c r="L24" s="141" t="str">
        <f t="shared" si="7"/>
        <v>66</v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>08006</v>
      </c>
      <c r="B25" s="139" t="str">
        <f>IF(E25="","",VLOOKUP('Opći dio'!$C$3,'Opći dio'!$L$6:$U$136,9,FALSE))</f>
        <v>Sveučilišta i veleučilišta u Republici Hrvatskoj</v>
      </c>
      <c r="C25" s="187">
        <f t="shared" si="3"/>
        <v>43</v>
      </c>
      <c r="D25" s="138" t="str">
        <f t="shared" si="4"/>
        <v>Ostali prihodi za posebne namjene</v>
      </c>
      <c r="E25" s="150">
        <v>652680000</v>
      </c>
      <c r="F25" s="191" t="str">
        <f t="shared" si="5"/>
        <v xml:space="preserve">Ostali prihodi za posebne namjene </v>
      </c>
      <c r="G25" s="185">
        <v>1100000</v>
      </c>
      <c r="H25" s="185">
        <v>1100000</v>
      </c>
      <c r="I25" s="185">
        <v>1100000</v>
      </c>
      <c r="K25" s="141" t="str">
        <f t="shared" si="6"/>
        <v>652</v>
      </c>
      <c r="L25" s="141" t="str">
        <f t="shared" si="7"/>
        <v>65</v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>08006</v>
      </c>
      <c r="B26" s="139" t="str">
        <f>IF(E26="","",VLOOKUP('Opći dio'!$C$3,'Opći dio'!$L$6:$U$136,9,FALSE))</f>
        <v>Sveučilišta i veleučilišta u Republici Hrvatskoj</v>
      </c>
      <c r="C26" s="187">
        <f t="shared" si="3"/>
        <v>52</v>
      </c>
      <c r="D26" s="138" t="str">
        <f t="shared" si="4"/>
        <v xml:space="preserve">Ostale pomoći i darovnice </v>
      </c>
      <c r="E26" s="150">
        <v>639310000</v>
      </c>
      <c r="F26" s="191" t="str">
        <f t="shared" si="5"/>
        <v>Tekući prijenosi između proračunskih korisnika istog proračuna temeljem prijenosa EU sredstava</v>
      </c>
      <c r="G26" s="185">
        <v>107276</v>
      </c>
      <c r="H26" s="185">
        <v>55934</v>
      </c>
      <c r="I26" s="185">
        <v>55934</v>
      </c>
      <c r="K26" s="141" t="str">
        <f t="shared" si="6"/>
        <v>639</v>
      </c>
      <c r="L26" s="141" t="str">
        <f t="shared" si="7"/>
        <v>63</v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142" activePane="bottomLeft" state="frozen"/>
      <selection pane="bottomLeft" activeCell="K155" sqref="K155"/>
    </sheetView>
  </sheetViews>
  <sheetFormatPr defaultColWidth="9.109375" defaultRowHeight="14.4" zeroHeight="1"/>
  <cols>
    <col min="1" max="1" width="8.33203125" style="141" customWidth="1"/>
    <col min="2" max="2" width="20.33203125" style="141" customWidth="1"/>
    <col min="3" max="3" width="11.5546875" style="141" customWidth="1"/>
    <col min="4" max="4" width="33" style="141" customWidth="1"/>
    <col min="5" max="5" width="11.33203125" style="141" customWidth="1"/>
    <col min="6" max="6" width="21.88671875" style="141" customWidth="1"/>
    <col min="7" max="7" width="12.5546875" style="141" customWidth="1"/>
    <col min="8" max="8" width="36.6640625" style="141" customWidth="1"/>
    <col min="9" max="9" width="16.44140625" style="142" customWidth="1"/>
    <col min="10" max="10" width="15.6640625" style="142" customWidth="1"/>
    <col min="11" max="11" width="15.109375" style="142" customWidth="1"/>
    <col min="12" max="12" width="9.109375" style="141" customWidth="1"/>
    <col min="13" max="15" width="9.109375" style="141" hidden="1" customWidth="1"/>
    <col min="16" max="16" width="46.5546875" style="141" hidden="1" customWidth="1"/>
    <col min="17" max="18" width="9.109375" style="141" hidden="1" customWidth="1"/>
    <col min="19" max="19" width="58.88671875" style="141" hidden="1" customWidth="1"/>
    <col min="20" max="25" width="9.109375" style="141" hidden="1" customWidth="1"/>
    <col min="26" max="42" width="0" style="141" hidden="1" customWidth="1"/>
    <col min="43" max="16384" width="9.10937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65</v>
      </c>
      <c r="H3" s="146" t="str">
        <f t="shared" ref="H3" si="2">IFERROR(VLOOKUP(G3,$X$6:$Y$200,2,FALSE),"")</f>
        <v>REDOVNA DJELATNOST SVEUČILIŠTA U RIJECI</v>
      </c>
      <c r="I3" s="185">
        <v>56289400</v>
      </c>
      <c r="J3" s="185">
        <v>58087990</v>
      </c>
      <c r="K3" s="185">
        <v>58378020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65</v>
      </c>
      <c r="H4" s="146" t="str">
        <f t="shared" ref="H4:H67" si="5">IFERROR(VLOOKUP(G4,$X$6:$Y$200,2,FALSE),"")</f>
        <v>REDOVNA DJELATNOST SVEUČILIŠTA U RIJECI</v>
      </c>
      <c r="I4" s="185">
        <v>9287810</v>
      </c>
      <c r="J4" s="185">
        <v>9584580</v>
      </c>
      <c r="K4" s="185">
        <v>9632430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3295</v>
      </c>
      <c r="F5" s="146" t="str">
        <f t="shared" si="4"/>
        <v>Pristojbe i naknade</v>
      </c>
      <c r="G5" s="186" t="s">
        <v>65</v>
      </c>
      <c r="H5" s="146" t="str">
        <f t="shared" si="5"/>
        <v>REDOVNA DJELATNOST SVEUČILIŠTA U RIJECI</v>
      </c>
      <c r="I5" s="185">
        <v>160600</v>
      </c>
      <c r="J5" s="185">
        <v>165730</v>
      </c>
      <c r="K5" s="185">
        <v>166560</v>
      </c>
      <c r="M5" s="141" t="str">
        <f t="shared" si="6"/>
        <v>329</v>
      </c>
      <c r="N5" s="141" t="str">
        <f t="shared" si="7"/>
        <v>32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3236</v>
      </c>
      <c r="F6" s="146" t="str">
        <f t="shared" si="4"/>
        <v>Zdravstvene i veterinarske usluge</v>
      </c>
      <c r="G6" s="186" t="s">
        <v>65</v>
      </c>
      <c r="H6" s="146" t="str">
        <f t="shared" si="5"/>
        <v>REDOVNA DJELATNOST SVEUČILIŠTA U RIJECI</v>
      </c>
      <c r="I6" s="185">
        <v>75000</v>
      </c>
      <c r="J6" s="185">
        <v>77400</v>
      </c>
      <c r="K6" s="185">
        <v>77790</v>
      </c>
      <c r="M6" s="141" t="str">
        <f t="shared" si="6"/>
        <v>323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3212</v>
      </c>
      <c r="F7" s="146" t="str">
        <f t="shared" si="4"/>
        <v>Naknade za prijevoz, za rad na terenu i odvojeni život</v>
      </c>
      <c r="G7" s="186" t="s">
        <v>65</v>
      </c>
      <c r="H7" s="146" t="str">
        <f t="shared" si="5"/>
        <v>REDOVNA DJELATNOST SVEUČILIŠTA U RIJECI</v>
      </c>
      <c r="I7" s="185">
        <v>1087970</v>
      </c>
      <c r="J7" s="185">
        <v>1122730</v>
      </c>
      <c r="K7" s="185">
        <v>1128340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3121</v>
      </c>
      <c r="F8" s="146" t="str">
        <f t="shared" si="4"/>
        <v>Ostali rashodi za zaposlene</v>
      </c>
      <c r="G8" s="186" t="s">
        <v>65</v>
      </c>
      <c r="H8" s="146" t="str">
        <f t="shared" si="5"/>
        <v>REDOVNA DJELATNOST SVEUČILIŠTA U RIJECI</v>
      </c>
      <c r="I8" s="185">
        <v>1396380</v>
      </c>
      <c r="J8" s="185">
        <v>1441000</v>
      </c>
      <c r="K8" s="185">
        <v>1448190</v>
      </c>
      <c r="M8" s="141" t="str">
        <f t="shared" si="6"/>
        <v>312</v>
      </c>
      <c r="N8" s="141" t="str">
        <f t="shared" si="7"/>
        <v>31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31</v>
      </c>
      <c r="D9" s="146" t="str">
        <f t="shared" si="3"/>
        <v>Vlastiti prihodi</v>
      </c>
      <c r="E9" s="151">
        <v>3111</v>
      </c>
      <c r="F9" s="146" t="str">
        <f t="shared" si="4"/>
        <v>Plaće za redovan rad</v>
      </c>
      <c r="G9" s="186" t="s">
        <v>181</v>
      </c>
      <c r="H9" s="146" t="str">
        <f t="shared" si="5"/>
        <v>REDOVNA DJELATNOST SVEUČILIŠTA U RIJECI (IZ EVIDENCIJSKIH PRIHODA)</v>
      </c>
      <c r="I9" s="185">
        <v>3045000</v>
      </c>
      <c r="J9" s="185">
        <v>3152000</v>
      </c>
      <c r="K9" s="185">
        <v>3261000</v>
      </c>
      <c r="M9" s="141" t="str">
        <f t="shared" si="6"/>
        <v>311</v>
      </c>
      <c r="N9" s="141" t="str">
        <f t="shared" si="7"/>
        <v>31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31</v>
      </c>
      <c r="D10" s="146" t="str">
        <f t="shared" si="3"/>
        <v>Vlastiti prihodi</v>
      </c>
      <c r="E10" s="151">
        <v>3121</v>
      </c>
      <c r="F10" s="146" t="str">
        <f t="shared" si="4"/>
        <v>Ostali rashodi za zaposlene</v>
      </c>
      <c r="G10" s="186" t="s">
        <v>181</v>
      </c>
      <c r="H10" s="146" t="str">
        <f t="shared" si="5"/>
        <v>REDOVNA DJELATNOST SVEUČILIŠTA U RIJECI (IZ EVIDENCIJSKIH PRIHODA)</v>
      </c>
      <c r="I10" s="185">
        <v>18000</v>
      </c>
      <c r="J10" s="185">
        <v>19000</v>
      </c>
      <c r="K10" s="185">
        <v>20000</v>
      </c>
      <c r="M10" s="141" t="str">
        <f t="shared" si="6"/>
        <v>312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31</v>
      </c>
      <c r="D11" s="146" t="str">
        <f t="shared" si="3"/>
        <v>Vlastiti prihodi</v>
      </c>
      <c r="E11" s="151">
        <v>3132</v>
      </c>
      <c r="F11" s="146" t="str">
        <f t="shared" si="4"/>
        <v>Doprinosi za obvezno zdravstveno osiguranje</v>
      </c>
      <c r="G11" s="186" t="s">
        <v>181</v>
      </c>
      <c r="H11" s="146" t="str">
        <f t="shared" si="5"/>
        <v>REDOVNA DJELATNOST SVEUČILIŠTA U RIJECI (IZ EVIDENCIJSKIH PRIHODA)</v>
      </c>
      <c r="I11" s="185">
        <v>489000</v>
      </c>
      <c r="J11" s="185">
        <v>506000</v>
      </c>
      <c r="K11" s="185">
        <v>523000</v>
      </c>
      <c r="M11" s="141" t="str">
        <f t="shared" si="6"/>
        <v>313</v>
      </c>
      <c r="N11" s="141" t="str">
        <f t="shared" si="7"/>
        <v>31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31</v>
      </c>
      <c r="D12" s="146" t="str">
        <f t="shared" si="3"/>
        <v>Vlastiti prihodi</v>
      </c>
      <c r="E12" s="151">
        <v>3211</v>
      </c>
      <c r="F12" s="146" t="str">
        <f t="shared" si="4"/>
        <v>Službena putovanja</v>
      </c>
      <c r="G12" s="186" t="s">
        <v>181</v>
      </c>
      <c r="H12" s="146" t="str">
        <f t="shared" si="5"/>
        <v>REDOVNA DJELATNOST SVEUČILIŠTA U RIJECI (IZ EVIDENCIJSKIH PRIHODA)</v>
      </c>
      <c r="I12" s="185">
        <v>76000</v>
      </c>
      <c r="J12" s="185">
        <v>78000</v>
      </c>
      <c r="K12" s="185">
        <v>81000</v>
      </c>
      <c r="M12" s="141" t="str">
        <f t="shared" si="6"/>
        <v>321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31</v>
      </c>
      <c r="D13" s="146" t="str">
        <f t="shared" si="3"/>
        <v>Vlastiti prihodi</v>
      </c>
      <c r="E13" s="151">
        <v>3212</v>
      </c>
      <c r="F13" s="146" t="str">
        <f t="shared" si="4"/>
        <v>Naknade za prijevoz, za rad na terenu i odvojeni život</v>
      </c>
      <c r="G13" s="186" t="s">
        <v>181</v>
      </c>
      <c r="H13" s="146" t="str">
        <f t="shared" si="5"/>
        <v>REDOVNA DJELATNOST SVEUČILIŠTA U RIJECI (IZ EVIDENCIJSKIH PRIHODA)</v>
      </c>
      <c r="I13" s="185">
        <v>43000</v>
      </c>
      <c r="J13" s="185">
        <v>45000</v>
      </c>
      <c r="K13" s="185">
        <v>46000</v>
      </c>
      <c r="M13" s="141" t="str">
        <f t="shared" si="6"/>
        <v>321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31</v>
      </c>
      <c r="D14" s="146" t="str">
        <f t="shared" si="3"/>
        <v>Vlastiti prihodi</v>
      </c>
      <c r="E14" s="151">
        <v>3213</v>
      </c>
      <c r="F14" s="146" t="str">
        <f t="shared" si="4"/>
        <v>Stručno usavršavanje zaposlenika</v>
      </c>
      <c r="G14" s="186" t="s">
        <v>181</v>
      </c>
      <c r="H14" s="146" t="str">
        <f t="shared" si="5"/>
        <v>REDOVNA DJELATNOST SVEUČILIŠTA U RIJECI (IZ EVIDENCIJSKIH PRIHODA)</v>
      </c>
      <c r="I14" s="185">
        <v>43000</v>
      </c>
      <c r="J14" s="185">
        <v>45000</v>
      </c>
      <c r="K14" s="185">
        <v>46000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31</v>
      </c>
      <c r="D15" s="146" t="str">
        <f t="shared" si="3"/>
        <v>Vlastiti prihodi</v>
      </c>
      <c r="E15" s="151">
        <v>3221</v>
      </c>
      <c r="F15" s="146" t="str">
        <f t="shared" si="4"/>
        <v>Uredski materijal i ostali materijalni rashodi</v>
      </c>
      <c r="G15" s="186" t="s">
        <v>181</v>
      </c>
      <c r="H15" s="146" t="str">
        <f t="shared" si="5"/>
        <v>REDOVNA DJELATNOST SVEUČILIŠTA U RIJECI (IZ EVIDENCIJSKIH PRIHODA)</v>
      </c>
      <c r="I15" s="185">
        <v>61000</v>
      </c>
      <c r="J15" s="185">
        <v>63000</v>
      </c>
      <c r="K15" s="185">
        <v>65000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31</v>
      </c>
      <c r="D16" s="146" t="str">
        <f t="shared" si="3"/>
        <v>Vlastiti prihodi</v>
      </c>
      <c r="E16" s="151">
        <v>3222</v>
      </c>
      <c r="F16" s="146" t="str">
        <f t="shared" si="4"/>
        <v>Materijal i sirovine</v>
      </c>
      <c r="G16" s="186" t="s">
        <v>181</v>
      </c>
      <c r="H16" s="146" t="str">
        <f t="shared" si="5"/>
        <v>REDOVNA DJELATNOST SVEUČILIŠTA U RIJECI (IZ EVIDENCIJSKIH PRIHODA)</v>
      </c>
      <c r="I16" s="185">
        <v>1210000</v>
      </c>
      <c r="J16" s="185">
        <v>1253000</v>
      </c>
      <c r="K16" s="185">
        <v>1295000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3"/>
        <v>Vlastiti prihodi</v>
      </c>
      <c r="E17" s="151">
        <v>3223</v>
      </c>
      <c r="F17" s="146" t="str">
        <f t="shared" si="4"/>
        <v>Energija</v>
      </c>
      <c r="G17" s="186" t="s">
        <v>181</v>
      </c>
      <c r="H17" s="146" t="str">
        <f t="shared" si="5"/>
        <v>REDOVNA DJELATNOST SVEUČILIŠTA U RIJECI (IZ EVIDENCIJSKIH PRIHODA)</v>
      </c>
      <c r="I17" s="185">
        <v>64000</v>
      </c>
      <c r="J17" s="185">
        <v>66000</v>
      </c>
      <c r="K17" s="185">
        <v>67000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31</v>
      </c>
      <c r="D18" s="146" t="str">
        <f t="shared" si="3"/>
        <v>Vlastiti prihodi</v>
      </c>
      <c r="E18" s="151">
        <v>3224</v>
      </c>
      <c r="F18" s="146" t="str">
        <f t="shared" si="4"/>
        <v>Materijal i dijelovi za tekuće i investicijsko održavanje</v>
      </c>
      <c r="G18" s="186" t="s">
        <v>181</v>
      </c>
      <c r="H18" s="146" t="str">
        <f t="shared" si="5"/>
        <v>REDOVNA DJELATNOST SVEUČILIŠTA U RIJECI (IZ EVIDENCIJSKIH PRIHODA)</v>
      </c>
      <c r="I18" s="185">
        <v>93000</v>
      </c>
      <c r="J18" s="185">
        <v>96000</v>
      </c>
      <c r="K18" s="185">
        <v>99000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31</v>
      </c>
      <c r="D19" s="146" t="str">
        <f t="shared" si="3"/>
        <v>Vlastiti prihodi</v>
      </c>
      <c r="E19" s="151">
        <v>3225</v>
      </c>
      <c r="F19" s="146" t="str">
        <f t="shared" si="4"/>
        <v>Sitni inventar i auto gume</v>
      </c>
      <c r="G19" s="186" t="s">
        <v>181</v>
      </c>
      <c r="H19" s="146" t="str">
        <f t="shared" si="5"/>
        <v>REDOVNA DJELATNOST SVEUČILIŠTA U RIJECI (IZ EVIDENCIJSKIH PRIHODA)</v>
      </c>
      <c r="I19" s="185">
        <v>106000</v>
      </c>
      <c r="J19" s="185">
        <v>109000</v>
      </c>
      <c r="K19" s="185">
        <v>113000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31</v>
      </c>
      <c r="D20" s="146" t="str">
        <f t="shared" si="3"/>
        <v>Vlastiti prihodi</v>
      </c>
      <c r="E20" s="151">
        <v>3227</v>
      </c>
      <c r="F20" s="146" t="str">
        <f t="shared" si="4"/>
        <v>Službena, radna i zaštitna odjeća i obuća</v>
      </c>
      <c r="G20" s="186" t="s">
        <v>181</v>
      </c>
      <c r="H20" s="146" t="str">
        <f t="shared" si="5"/>
        <v>REDOVNA DJELATNOST SVEUČILIŠTA U RIJECI (IZ EVIDENCIJSKIH PRIHODA)</v>
      </c>
      <c r="I20" s="185">
        <v>26000</v>
      </c>
      <c r="J20" s="185">
        <v>27000</v>
      </c>
      <c r="K20" s="185">
        <v>28000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31</v>
      </c>
      <c r="D21" s="146" t="str">
        <f t="shared" si="3"/>
        <v>Vlastiti prihodi</v>
      </c>
      <c r="E21" s="151">
        <v>3231</v>
      </c>
      <c r="F21" s="146" t="str">
        <f t="shared" si="4"/>
        <v>Usluge telefona, pošte i prijevoza</v>
      </c>
      <c r="G21" s="186" t="s">
        <v>181</v>
      </c>
      <c r="H21" s="146" t="str">
        <f t="shared" si="5"/>
        <v>REDOVNA DJELATNOST SVEUČILIŠTA U RIJECI (IZ EVIDENCIJSKIH PRIHODA)</v>
      </c>
      <c r="I21" s="185">
        <v>82000</v>
      </c>
      <c r="J21" s="185">
        <v>85000</v>
      </c>
      <c r="K21" s="185">
        <v>89000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31</v>
      </c>
      <c r="D22" s="146" t="str">
        <f t="shared" si="3"/>
        <v>Vlastiti prihodi</v>
      </c>
      <c r="E22" s="151">
        <v>3232</v>
      </c>
      <c r="F22" s="146" t="str">
        <f t="shared" si="4"/>
        <v>Usluge tekućeg i investicijskog održavanja</v>
      </c>
      <c r="G22" s="186" t="s">
        <v>181</v>
      </c>
      <c r="H22" s="146" t="str">
        <f t="shared" si="5"/>
        <v>REDOVNA DJELATNOST SVEUČILIŠTA U RIJECI (IZ EVIDENCIJSKIH PRIHODA)</v>
      </c>
      <c r="I22" s="185">
        <v>1007000</v>
      </c>
      <c r="J22" s="185">
        <v>1043000</v>
      </c>
      <c r="K22" s="185">
        <v>1078000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31</v>
      </c>
      <c r="D23" s="146" t="str">
        <f t="shared" si="3"/>
        <v>Vlastiti prihodi</v>
      </c>
      <c r="E23" s="151">
        <v>3233</v>
      </c>
      <c r="F23" s="146" t="str">
        <f t="shared" si="4"/>
        <v>Usluge promidžbe i informiranja</v>
      </c>
      <c r="G23" s="186" t="s">
        <v>181</v>
      </c>
      <c r="H23" s="146" t="str">
        <f t="shared" si="5"/>
        <v>REDOVNA DJELATNOST SVEUČILIŠTA U RIJECI (IZ EVIDENCIJSKIH PRIHODA)</v>
      </c>
      <c r="I23" s="185">
        <v>298000</v>
      </c>
      <c r="J23" s="185">
        <v>308000</v>
      </c>
      <c r="K23" s="185">
        <v>319000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31</v>
      </c>
      <c r="D24" s="146" t="str">
        <f t="shared" si="3"/>
        <v>Vlastiti prihodi</v>
      </c>
      <c r="E24" s="151">
        <v>3234</v>
      </c>
      <c r="F24" s="146" t="str">
        <f t="shared" si="4"/>
        <v>Komunalne usluge</v>
      </c>
      <c r="G24" s="186" t="s">
        <v>181</v>
      </c>
      <c r="H24" s="146" t="str">
        <f t="shared" si="5"/>
        <v>REDOVNA DJELATNOST SVEUČILIŠTA U RIJECI (IZ EVIDENCIJSKIH PRIHODA)</v>
      </c>
      <c r="I24" s="185">
        <v>115000</v>
      </c>
      <c r="J24" s="185">
        <v>119000</v>
      </c>
      <c r="K24" s="185">
        <v>123000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31</v>
      </c>
      <c r="D25" s="146" t="str">
        <f t="shared" si="3"/>
        <v>Vlastiti prihodi</v>
      </c>
      <c r="E25" s="151">
        <v>3235</v>
      </c>
      <c r="F25" s="146" t="str">
        <f t="shared" si="4"/>
        <v>Zakupnine i najamnine</v>
      </c>
      <c r="G25" s="186" t="s">
        <v>181</v>
      </c>
      <c r="H25" s="146" t="str">
        <f t="shared" si="5"/>
        <v>REDOVNA DJELATNOST SVEUČILIŠTA U RIJECI (IZ EVIDENCIJSKIH PRIHODA)</v>
      </c>
      <c r="I25" s="185">
        <v>587000</v>
      </c>
      <c r="J25" s="185">
        <v>608000</v>
      </c>
      <c r="K25" s="185">
        <v>628000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31</v>
      </c>
      <c r="D26" s="146" t="str">
        <f t="shared" si="3"/>
        <v>Vlastiti prihodi</v>
      </c>
      <c r="E26" s="151">
        <v>3236</v>
      </c>
      <c r="F26" s="146" t="str">
        <f t="shared" si="4"/>
        <v>Zdravstvene i veterinarske usluge</v>
      </c>
      <c r="G26" s="186" t="s">
        <v>181</v>
      </c>
      <c r="H26" s="146" t="str">
        <f t="shared" si="5"/>
        <v>REDOVNA DJELATNOST SVEUČILIŠTA U RIJECI (IZ EVIDENCIJSKIH PRIHODA)</v>
      </c>
      <c r="I26" s="185">
        <v>344000</v>
      </c>
      <c r="J26" s="185">
        <v>356000</v>
      </c>
      <c r="K26" s="185">
        <v>368000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31</v>
      </c>
      <c r="D27" s="146" t="str">
        <f t="shared" si="3"/>
        <v>Vlastiti prihodi</v>
      </c>
      <c r="E27" s="151">
        <v>3237</v>
      </c>
      <c r="F27" s="146" t="str">
        <f t="shared" si="4"/>
        <v>Intelektualne i osobne usluge</v>
      </c>
      <c r="G27" s="186" t="s">
        <v>181</v>
      </c>
      <c r="H27" s="146" t="str">
        <f t="shared" si="5"/>
        <v>REDOVNA DJELATNOST SVEUČILIŠTA U RIJECI (IZ EVIDENCIJSKIH PRIHODA)</v>
      </c>
      <c r="I27" s="185">
        <v>1567000</v>
      </c>
      <c r="J27" s="185">
        <v>1622000</v>
      </c>
      <c r="K27" s="185">
        <v>1677000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31</v>
      </c>
      <c r="D28" s="146" t="str">
        <f t="shared" si="3"/>
        <v>Vlastiti prihodi</v>
      </c>
      <c r="E28" s="151">
        <v>3238</v>
      </c>
      <c r="F28" s="146" t="str">
        <f t="shared" si="4"/>
        <v>Računalne usluge</v>
      </c>
      <c r="G28" s="186" t="s">
        <v>181</v>
      </c>
      <c r="H28" s="146" t="str">
        <f t="shared" si="5"/>
        <v>REDOVNA DJELATNOST SVEUČILIŠTA U RIJECI (IZ EVIDENCIJSKIH PRIHODA)</v>
      </c>
      <c r="I28" s="185">
        <v>248000</v>
      </c>
      <c r="J28" s="185">
        <v>257000</v>
      </c>
      <c r="K28" s="185">
        <v>266000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31</v>
      </c>
      <c r="D29" s="146" t="str">
        <f t="shared" si="3"/>
        <v>Vlastiti prihodi</v>
      </c>
      <c r="E29" s="151">
        <v>3239</v>
      </c>
      <c r="F29" s="146" t="str">
        <f t="shared" si="4"/>
        <v>Ostale usluge</v>
      </c>
      <c r="G29" s="186" t="s">
        <v>181</v>
      </c>
      <c r="H29" s="146" t="str">
        <f t="shared" si="5"/>
        <v>REDOVNA DJELATNOST SVEUČILIŠTA U RIJECI (IZ EVIDENCIJSKIH PRIHODA)</v>
      </c>
      <c r="I29" s="185">
        <v>627000</v>
      </c>
      <c r="J29" s="185">
        <v>649000</v>
      </c>
      <c r="K29" s="185">
        <v>671000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31</v>
      </c>
      <c r="D30" s="146" t="str">
        <f t="shared" si="3"/>
        <v>Vlastiti prihodi</v>
      </c>
      <c r="E30" s="151">
        <v>3241</v>
      </c>
      <c r="F30" s="146" t="str">
        <f t="shared" si="4"/>
        <v>Naknade troškova osobama izvan radnog odnosa</v>
      </c>
      <c r="G30" s="186" t="s">
        <v>181</v>
      </c>
      <c r="H30" s="146" t="str">
        <f t="shared" si="5"/>
        <v>REDOVNA DJELATNOST SVEUČILIŠTA U RIJECI (IZ EVIDENCIJSKIH PRIHODA)</v>
      </c>
      <c r="I30" s="185">
        <v>21000</v>
      </c>
      <c r="J30" s="185">
        <v>22000</v>
      </c>
      <c r="K30" s="185">
        <v>22000</v>
      </c>
      <c r="M30" s="141" t="str">
        <f t="shared" si="6"/>
        <v>324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3292</v>
      </c>
      <c r="F31" s="146" t="str">
        <f t="shared" si="4"/>
        <v>Premije osiguranja</v>
      </c>
      <c r="G31" s="186" t="s">
        <v>181</v>
      </c>
      <c r="H31" s="146" t="str">
        <f t="shared" si="5"/>
        <v>REDOVNA DJELATNOST SVEUČILIŠTA U RIJECI (IZ EVIDENCIJSKIH PRIHODA)</v>
      </c>
      <c r="I31" s="185">
        <v>16000</v>
      </c>
      <c r="J31" s="185">
        <v>17000</v>
      </c>
      <c r="K31" s="185">
        <v>17000</v>
      </c>
      <c r="M31" s="141" t="str">
        <f t="shared" si="6"/>
        <v>329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3293</v>
      </c>
      <c r="F32" s="146" t="str">
        <f t="shared" si="4"/>
        <v>Reprezentacija</v>
      </c>
      <c r="G32" s="186" t="s">
        <v>181</v>
      </c>
      <c r="H32" s="146" t="str">
        <f t="shared" si="5"/>
        <v>REDOVNA DJELATNOST SVEUČILIŠTA U RIJECI (IZ EVIDENCIJSKIH PRIHODA)</v>
      </c>
      <c r="I32" s="185">
        <v>82000</v>
      </c>
      <c r="J32" s="185">
        <v>85000</v>
      </c>
      <c r="K32" s="185">
        <v>87000</v>
      </c>
      <c r="M32" s="141" t="str">
        <f t="shared" si="6"/>
        <v>329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3294</v>
      </c>
      <c r="F33" s="146" t="str">
        <f t="shared" si="4"/>
        <v>Članarine i norme</v>
      </c>
      <c r="G33" s="186" t="s">
        <v>181</v>
      </c>
      <c r="H33" s="146" t="str">
        <f t="shared" si="5"/>
        <v>REDOVNA DJELATNOST SVEUČILIŠTA U RIJECI (IZ EVIDENCIJSKIH PRIHODA)</v>
      </c>
      <c r="I33" s="185">
        <v>14000</v>
      </c>
      <c r="J33" s="185">
        <v>15000</v>
      </c>
      <c r="K33" s="185">
        <v>15000</v>
      </c>
      <c r="M33" s="141" t="str">
        <f t="shared" si="6"/>
        <v>329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3295</v>
      </c>
      <c r="F34" s="146" t="str">
        <f t="shared" si="4"/>
        <v>Pristojbe i naknade</v>
      </c>
      <c r="G34" s="186" t="s">
        <v>181</v>
      </c>
      <c r="H34" s="146" t="str">
        <f t="shared" si="5"/>
        <v>REDOVNA DJELATNOST SVEUČILIŠTA U RIJECI (IZ EVIDENCIJSKIH PRIHODA)</v>
      </c>
      <c r="I34" s="185">
        <v>14000</v>
      </c>
      <c r="J34" s="185">
        <v>15000</v>
      </c>
      <c r="K34" s="185">
        <v>16000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3299</v>
      </c>
      <c r="F35" s="146" t="str">
        <f t="shared" si="4"/>
        <v>Ostali nespomenuti rashodi poslovanja</v>
      </c>
      <c r="G35" s="186" t="s">
        <v>181</v>
      </c>
      <c r="H35" s="146" t="str">
        <f t="shared" si="5"/>
        <v>REDOVNA DJELATNOST SVEUČILIŠTA U RIJECI (IZ EVIDENCIJSKIH PRIHODA)</v>
      </c>
      <c r="I35" s="185">
        <v>46000</v>
      </c>
      <c r="J35" s="185">
        <v>47000</v>
      </c>
      <c r="K35" s="185">
        <v>49000</v>
      </c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3423</v>
      </c>
      <c r="F36" s="146" t="str">
        <f t="shared" si="4"/>
        <v>Kamate za primljene kredite i zajmove od kreditnih i ostalih</v>
      </c>
      <c r="G36" s="186" t="s">
        <v>181</v>
      </c>
      <c r="H36" s="146" t="str">
        <f t="shared" si="5"/>
        <v>REDOVNA DJELATNOST SVEUČILIŠTA U RIJECI (IZ EVIDENCIJSKIH PRIHODA)</v>
      </c>
      <c r="I36" s="185">
        <v>26000</v>
      </c>
      <c r="J36" s="185">
        <v>27000</v>
      </c>
      <c r="K36" s="185">
        <v>28000</v>
      </c>
      <c r="M36" s="141" t="str">
        <f t="shared" si="6"/>
        <v>342</v>
      </c>
      <c r="N36" s="141" t="str">
        <f t="shared" si="7"/>
        <v>34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3431</v>
      </c>
      <c r="F37" s="146" t="str">
        <f t="shared" si="4"/>
        <v>Bankarske usluge i usluge platnog prometa</v>
      </c>
      <c r="G37" s="186" t="s">
        <v>181</v>
      </c>
      <c r="H37" s="146" t="str">
        <f t="shared" si="5"/>
        <v>REDOVNA DJELATNOST SVEUČILIŠTA U RIJECI (IZ EVIDENCIJSKIH PRIHODA)</v>
      </c>
      <c r="I37" s="185">
        <v>33000</v>
      </c>
      <c r="J37" s="185">
        <v>33000</v>
      </c>
      <c r="K37" s="185">
        <v>35000</v>
      </c>
      <c r="M37" s="141" t="str">
        <f t="shared" si="6"/>
        <v>343</v>
      </c>
      <c r="N37" s="141" t="str">
        <f t="shared" si="7"/>
        <v>34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3432</v>
      </c>
      <c r="F38" s="146" t="str">
        <f t="shared" si="4"/>
        <v>Negativne tečajne razlike i razlike zbog primjene valutne kl</v>
      </c>
      <c r="G38" s="186" t="s">
        <v>181</v>
      </c>
      <c r="H38" s="146" t="str">
        <f t="shared" si="5"/>
        <v>REDOVNA DJELATNOST SVEUČILIŠTA U RIJECI (IZ EVIDENCIJSKIH PRIHODA)</v>
      </c>
      <c r="I38" s="185">
        <v>55000</v>
      </c>
      <c r="J38" s="185">
        <v>57000</v>
      </c>
      <c r="K38" s="185">
        <v>59000</v>
      </c>
      <c r="M38" s="141" t="str">
        <f t="shared" si="6"/>
        <v>343</v>
      </c>
      <c r="N38" s="141" t="str">
        <f t="shared" si="7"/>
        <v>34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3433</v>
      </c>
      <c r="F39" s="146" t="str">
        <f t="shared" si="4"/>
        <v>Zatezne kamate</v>
      </c>
      <c r="G39" s="186" t="s">
        <v>181</v>
      </c>
      <c r="H39" s="146" t="str">
        <f t="shared" si="5"/>
        <v>REDOVNA DJELATNOST SVEUČILIŠTA U RIJECI (IZ EVIDENCIJSKIH PRIHODA)</v>
      </c>
      <c r="I39" s="185">
        <v>73000</v>
      </c>
      <c r="J39" s="185">
        <v>76000</v>
      </c>
      <c r="K39" s="185">
        <v>78000</v>
      </c>
      <c r="M39" s="141" t="str">
        <f t="shared" si="6"/>
        <v>343</v>
      </c>
      <c r="N39" s="141" t="str">
        <f t="shared" si="7"/>
        <v>34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4221</v>
      </c>
      <c r="F40" s="146" t="str">
        <f t="shared" si="4"/>
        <v>Uredska oprema i namještaj</v>
      </c>
      <c r="G40" s="186" t="s">
        <v>181</v>
      </c>
      <c r="H40" s="146" t="str">
        <f t="shared" si="5"/>
        <v>REDOVNA DJELATNOST SVEUČILIŠTA U RIJECI (IZ EVIDENCIJSKIH PRIHODA)</v>
      </c>
      <c r="I40" s="185">
        <v>108000</v>
      </c>
      <c r="J40" s="185">
        <v>111000</v>
      </c>
      <c r="K40" s="185">
        <v>115000</v>
      </c>
      <c r="M40" s="141" t="str">
        <f t="shared" si="6"/>
        <v>422</v>
      </c>
      <c r="N40" s="141" t="str">
        <f t="shared" si="7"/>
        <v>42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4222</v>
      </c>
      <c r="F41" s="146" t="str">
        <f t="shared" si="4"/>
        <v>Komunikacijska oprema</v>
      </c>
      <c r="G41" s="186" t="s">
        <v>181</v>
      </c>
      <c r="H41" s="146" t="str">
        <f t="shared" si="5"/>
        <v>REDOVNA DJELATNOST SVEUČILIŠTA U RIJECI (IZ EVIDENCIJSKIH PRIHODA)</v>
      </c>
      <c r="I41" s="185">
        <v>23000</v>
      </c>
      <c r="J41" s="185">
        <v>24000</v>
      </c>
      <c r="K41" s="185">
        <v>25000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4223</v>
      </c>
      <c r="F42" s="146" t="str">
        <f t="shared" si="4"/>
        <v>Oprema za održavanje i zaštitu</v>
      </c>
      <c r="G42" s="186" t="s">
        <v>181</v>
      </c>
      <c r="H42" s="146" t="str">
        <f t="shared" si="5"/>
        <v>REDOVNA DJELATNOST SVEUČILIŠTA U RIJECI (IZ EVIDENCIJSKIH PRIHODA)</v>
      </c>
      <c r="I42" s="185">
        <v>9000</v>
      </c>
      <c r="J42" s="185">
        <v>9000</v>
      </c>
      <c r="K42" s="185">
        <v>9000</v>
      </c>
      <c r="M42" s="141" t="str">
        <f t="shared" si="6"/>
        <v>422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4224</v>
      </c>
      <c r="F43" s="146" t="str">
        <f t="shared" si="4"/>
        <v>Medicinska i laboratorijska oprema</v>
      </c>
      <c r="G43" s="186" t="s">
        <v>181</v>
      </c>
      <c r="H43" s="146" t="str">
        <f t="shared" si="5"/>
        <v>REDOVNA DJELATNOST SVEUČILIŠTA U RIJECI (IZ EVIDENCIJSKIH PRIHODA)</v>
      </c>
      <c r="I43" s="185">
        <v>557000</v>
      </c>
      <c r="J43" s="185">
        <v>577000</v>
      </c>
      <c r="K43" s="185">
        <v>597000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4241</v>
      </c>
      <c r="F44" s="146" t="str">
        <f t="shared" si="4"/>
        <v>Knjige</v>
      </c>
      <c r="G44" s="186" t="s">
        <v>181</v>
      </c>
      <c r="H44" s="146" t="str">
        <f t="shared" si="5"/>
        <v>REDOVNA DJELATNOST SVEUČILIŠTA U RIJECI (IZ EVIDENCIJSKIH PRIHODA)</v>
      </c>
      <c r="I44" s="185">
        <v>4000</v>
      </c>
      <c r="J44" s="185">
        <v>4000</v>
      </c>
      <c r="K44" s="185">
        <v>4000</v>
      </c>
      <c r="M44" s="141" t="str">
        <f t="shared" si="6"/>
        <v>424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4511</v>
      </c>
      <c r="F45" s="146" t="str">
        <f t="shared" si="4"/>
        <v>Dodatna ulaganja na građevinskim objektima</v>
      </c>
      <c r="G45" s="186" t="s">
        <v>181</v>
      </c>
      <c r="H45" s="146" t="str">
        <f t="shared" si="5"/>
        <v>REDOVNA DJELATNOST SVEUČILIŠTA U RIJECI (IZ EVIDENCIJSKIH PRIHODA)</v>
      </c>
      <c r="I45" s="185">
        <v>75000</v>
      </c>
      <c r="J45" s="185">
        <v>77000</v>
      </c>
      <c r="K45" s="185">
        <v>80000</v>
      </c>
      <c r="M45" s="141" t="str">
        <f t="shared" si="6"/>
        <v>451</v>
      </c>
      <c r="N45" s="141" t="str">
        <f t="shared" si="7"/>
        <v>45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4521</v>
      </c>
      <c r="F46" s="146" t="str">
        <f t="shared" si="4"/>
        <v>Dodatna ulaganja na postrojenjima i opremi</v>
      </c>
      <c r="G46" s="186" t="s">
        <v>181</v>
      </c>
      <c r="H46" s="146" t="str">
        <f t="shared" si="5"/>
        <v>REDOVNA DJELATNOST SVEUČILIŠTA U RIJECI (IZ EVIDENCIJSKIH PRIHODA)</v>
      </c>
      <c r="I46" s="185">
        <v>95000</v>
      </c>
      <c r="J46" s="185">
        <v>98000</v>
      </c>
      <c r="K46" s="185">
        <v>101000</v>
      </c>
      <c r="M46" s="141" t="str">
        <f t="shared" si="6"/>
        <v>452</v>
      </c>
      <c r="N46" s="141" t="str">
        <f t="shared" si="7"/>
        <v>45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3111</v>
      </c>
      <c r="F47" s="146" t="str">
        <f t="shared" si="4"/>
        <v>Plaće za redovan rad</v>
      </c>
      <c r="G47" s="186" t="s">
        <v>181</v>
      </c>
      <c r="H47" s="146" t="str">
        <f t="shared" si="5"/>
        <v>REDOVNA DJELATNOST SVEUČILIŠTA U RIJECI (IZ EVIDENCIJSKIH PRIHODA)</v>
      </c>
      <c r="I47" s="185">
        <v>3664500</v>
      </c>
      <c r="J47" s="185">
        <v>3789000</v>
      </c>
      <c r="K47" s="185">
        <v>3906000</v>
      </c>
      <c r="M47" s="141" t="str">
        <f t="shared" si="6"/>
        <v>311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3121</v>
      </c>
      <c r="F48" s="146" t="str">
        <f t="shared" si="4"/>
        <v>Ostali rashodi za zaposlene</v>
      </c>
      <c r="G48" s="186" t="s">
        <v>181</v>
      </c>
      <c r="H48" s="146" t="str">
        <f t="shared" si="5"/>
        <v>REDOVNA DJELATNOST SVEUČILIŠTA U RIJECI (IZ EVIDENCIJSKIH PRIHODA)</v>
      </c>
      <c r="I48" s="185">
        <v>3000</v>
      </c>
      <c r="J48" s="185">
        <v>3000</v>
      </c>
      <c r="K48" s="185">
        <v>3000</v>
      </c>
      <c r="M48" s="141" t="str">
        <f t="shared" si="6"/>
        <v>312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3132</v>
      </c>
      <c r="F49" s="146" t="str">
        <f t="shared" si="4"/>
        <v>Doprinosi za obvezno zdravstveno osiguranje</v>
      </c>
      <c r="G49" s="186" t="s">
        <v>181</v>
      </c>
      <c r="H49" s="146" t="str">
        <f t="shared" si="5"/>
        <v>REDOVNA DJELATNOST SVEUČILIŠTA U RIJECI (IZ EVIDENCIJSKIH PRIHODA)</v>
      </c>
      <c r="I49" s="185">
        <v>588000</v>
      </c>
      <c r="J49" s="185">
        <v>607500</v>
      </c>
      <c r="K49" s="185">
        <v>625500</v>
      </c>
      <c r="M49" s="141" t="str">
        <f t="shared" si="6"/>
        <v>313</v>
      </c>
      <c r="N49" s="141" t="str">
        <f t="shared" si="7"/>
        <v>31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3211</v>
      </c>
      <c r="F50" s="146" t="str">
        <f t="shared" si="4"/>
        <v>Službena putovanja</v>
      </c>
      <c r="G50" s="186" t="s">
        <v>181</v>
      </c>
      <c r="H50" s="146" t="str">
        <f t="shared" si="5"/>
        <v>REDOVNA DJELATNOST SVEUČILIŠTA U RIJECI (IZ EVIDENCIJSKIH PRIHODA)</v>
      </c>
      <c r="I50" s="185">
        <v>145500</v>
      </c>
      <c r="J50" s="185">
        <v>150000</v>
      </c>
      <c r="K50" s="185">
        <v>154500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3212</v>
      </c>
      <c r="F51" s="146" t="str">
        <f t="shared" si="4"/>
        <v>Naknade za prijevoz, za rad na terenu i odvojeni život</v>
      </c>
      <c r="G51" s="186" t="s">
        <v>181</v>
      </c>
      <c r="H51" s="146" t="str">
        <f t="shared" si="5"/>
        <v>REDOVNA DJELATNOST SVEUČILIŠTA U RIJECI (IZ EVIDENCIJSKIH PRIHODA)</v>
      </c>
      <c r="I51" s="185">
        <v>6000</v>
      </c>
      <c r="J51" s="185">
        <v>6000</v>
      </c>
      <c r="K51" s="185">
        <v>6000</v>
      </c>
      <c r="M51" s="141" t="str">
        <f t="shared" si="6"/>
        <v>321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3213</v>
      </c>
      <c r="F52" s="146" t="str">
        <f t="shared" si="4"/>
        <v>Stručno usavršavanje zaposlenika</v>
      </c>
      <c r="G52" s="186" t="s">
        <v>181</v>
      </c>
      <c r="H52" s="146" t="str">
        <f t="shared" si="5"/>
        <v>REDOVNA DJELATNOST SVEUČILIŠTA U RIJECI (IZ EVIDENCIJSKIH PRIHODA)</v>
      </c>
      <c r="I52" s="185">
        <v>31500</v>
      </c>
      <c r="J52" s="185">
        <v>31500</v>
      </c>
      <c r="K52" s="185">
        <v>33000</v>
      </c>
      <c r="M52" s="141" t="str">
        <f t="shared" si="6"/>
        <v>321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3221</v>
      </c>
      <c r="F53" s="146" t="str">
        <f t="shared" si="4"/>
        <v>Uredski materijal i ostali materijalni rashodi</v>
      </c>
      <c r="G53" s="186" t="s">
        <v>181</v>
      </c>
      <c r="H53" s="146" t="str">
        <f t="shared" si="5"/>
        <v>REDOVNA DJELATNOST SVEUČILIŠTA U RIJECI (IZ EVIDENCIJSKIH PRIHODA)</v>
      </c>
      <c r="I53" s="185">
        <v>150000</v>
      </c>
      <c r="J53" s="185">
        <v>154500</v>
      </c>
      <c r="K53" s="185">
        <v>160500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3222</v>
      </c>
      <c r="F54" s="146" t="str">
        <f t="shared" si="4"/>
        <v>Materijal i sirovine</v>
      </c>
      <c r="G54" s="186" t="s">
        <v>181</v>
      </c>
      <c r="H54" s="146" t="str">
        <f t="shared" si="5"/>
        <v>REDOVNA DJELATNOST SVEUČILIŠTA U RIJECI (IZ EVIDENCIJSKIH PRIHODA)</v>
      </c>
      <c r="I54" s="185">
        <v>2280000</v>
      </c>
      <c r="J54" s="185">
        <v>2358000</v>
      </c>
      <c r="K54" s="185">
        <v>2430000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3223</v>
      </c>
      <c r="F55" s="146" t="str">
        <f t="shared" si="4"/>
        <v>Energija</v>
      </c>
      <c r="G55" s="186" t="s">
        <v>181</v>
      </c>
      <c r="H55" s="146" t="str">
        <f t="shared" si="5"/>
        <v>REDOVNA DJELATNOST SVEUČILIŠTA U RIJECI (IZ EVIDENCIJSKIH PRIHODA)</v>
      </c>
      <c r="I55" s="185">
        <v>2091000</v>
      </c>
      <c r="J55" s="185">
        <v>2161500</v>
      </c>
      <c r="K55" s="185">
        <v>2229000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3225</v>
      </c>
      <c r="F56" s="146" t="str">
        <f t="shared" si="4"/>
        <v>Sitni inventar i auto gume</v>
      </c>
      <c r="G56" s="186" t="s">
        <v>181</v>
      </c>
      <c r="H56" s="146" t="str">
        <f t="shared" si="5"/>
        <v>REDOVNA DJELATNOST SVEUČILIŠTA U RIJECI (IZ EVIDENCIJSKIH PRIHODA)</v>
      </c>
      <c r="I56" s="185">
        <v>214500</v>
      </c>
      <c r="J56" s="185">
        <v>222000</v>
      </c>
      <c r="K56" s="185">
        <v>229500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3231</v>
      </c>
      <c r="F57" s="146" t="str">
        <f t="shared" si="4"/>
        <v>Usluge telefona, pošte i prijevoza</v>
      </c>
      <c r="G57" s="186" t="s">
        <v>181</v>
      </c>
      <c r="H57" s="146" t="str">
        <f t="shared" si="5"/>
        <v>REDOVNA DJELATNOST SVEUČILIŠTA U RIJECI (IZ EVIDENCIJSKIH PRIHODA)</v>
      </c>
      <c r="I57" s="185">
        <v>565500</v>
      </c>
      <c r="J57" s="185">
        <v>585000</v>
      </c>
      <c r="K57" s="185">
        <v>603000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3232</v>
      </c>
      <c r="F58" s="146" t="str">
        <f t="shared" si="4"/>
        <v>Usluge tekućeg i investicijskog održavanja</v>
      </c>
      <c r="G58" s="186" t="s">
        <v>181</v>
      </c>
      <c r="H58" s="146" t="str">
        <f t="shared" si="5"/>
        <v>REDOVNA DJELATNOST SVEUČILIŠTA U RIJECI (IZ EVIDENCIJSKIH PRIHODA)</v>
      </c>
      <c r="I58" s="185">
        <v>195000</v>
      </c>
      <c r="J58" s="185">
        <v>201000</v>
      </c>
      <c r="K58" s="185">
        <v>207000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3233</v>
      </c>
      <c r="F59" s="146" t="str">
        <f t="shared" si="4"/>
        <v>Usluge promidžbe i informiranja</v>
      </c>
      <c r="G59" s="186" t="s">
        <v>181</v>
      </c>
      <c r="H59" s="146" t="str">
        <f t="shared" si="5"/>
        <v>REDOVNA DJELATNOST SVEUČILIŠTA U RIJECI (IZ EVIDENCIJSKIH PRIHODA)</v>
      </c>
      <c r="I59" s="185">
        <v>121500</v>
      </c>
      <c r="J59" s="185">
        <v>126000</v>
      </c>
      <c r="K59" s="185">
        <v>129000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3234</v>
      </c>
      <c r="F60" s="146" t="str">
        <f t="shared" si="4"/>
        <v>Komunalne usluge</v>
      </c>
      <c r="G60" s="186" t="s">
        <v>181</v>
      </c>
      <c r="H60" s="146" t="str">
        <f t="shared" si="5"/>
        <v>REDOVNA DJELATNOST SVEUČILIŠTA U RIJECI (IZ EVIDENCIJSKIH PRIHODA)</v>
      </c>
      <c r="I60" s="185">
        <v>502500</v>
      </c>
      <c r="J60" s="185">
        <v>519000</v>
      </c>
      <c r="K60" s="185">
        <v>535500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3235</v>
      </c>
      <c r="F61" s="146" t="str">
        <f t="shared" si="4"/>
        <v>Zakupnine i najamnine</v>
      </c>
      <c r="G61" s="186" t="s">
        <v>181</v>
      </c>
      <c r="H61" s="146" t="str">
        <f t="shared" si="5"/>
        <v>REDOVNA DJELATNOST SVEUČILIŠTA U RIJECI (IZ EVIDENCIJSKIH PRIHODA)</v>
      </c>
      <c r="I61" s="185">
        <v>28500</v>
      </c>
      <c r="J61" s="185">
        <v>30000</v>
      </c>
      <c r="K61" s="185">
        <v>30000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3236</v>
      </c>
      <c r="F62" s="146" t="str">
        <f t="shared" si="4"/>
        <v>Zdravstvene i veterinarske usluge</v>
      </c>
      <c r="G62" s="186" t="s">
        <v>181</v>
      </c>
      <c r="H62" s="146" t="str">
        <f t="shared" si="5"/>
        <v>REDOVNA DJELATNOST SVEUČILIŠTA U RIJECI (IZ EVIDENCIJSKIH PRIHODA)</v>
      </c>
      <c r="I62" s="185">
        <v>108000</v>
      </c>
      <c r="J62" s="185">
        <v>111000</v>
      </c>
      <c r="K62" s="185">
        <v>114000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3237</v>
      </c>
      <c r="F63" s="146" t="str">
        <f t="shared" si="4"/>
        <v>Intelektualne i osobne usluge</v>
      </c>
      <c r="G63" s="186" t="s">
        <v>181</v>
      </c>
      <c r="H63" s="146" t="str">
        <f t="shared" si="5"/>
        <v>REDOVNA DJELATNOST SVEUČILIŠTA U RIJECI (IZ EVIDENCIJSKIH PRIHODA)</v>
      </c>
      <c r="I63" s="185">
        <v>541500</v>
      </c>
      <c r="J63" s="185">
        <v>561000</v>
      </c>
      <c r="K63" s="185">
        <v>577500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3238</v>
      </c>
      <c r="F64" s="146" t="str">
        <f t="shared" si="4"/>
        <v>Računalne usluge</v>
      </c>
      <c r="G64" s="186" t="s">
        <v>181</v>
      </c>
      <c r="H64" s="146" t="str">
        <f t="shared" si="5"/>
        <v>REDOVNA DJELATNOST SVEUČILIŠTA U RIJECI (IZ EVIDENCIJSKIH PRIHODA)</v>
      </c>
      <c r="I64" s="185">
        <v>139500</v>
      </c>
      <c r="J64" s="185">
        <v>144000</v>
      </c>
      <c r="K64" s="185">
        <v>148500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3239</v>
      </c>
      <c r="F65" s="146" t="str">
        <f t="shared" si="4"/>
        <v>Ostale usluge</v>
      </c>
      <c r="G65" s="186" t="s">
        <v>181</v>
      </c>
      <c r="H65" s="146" t="str">
        <f t="shared" si="5"/>
        <v>REDOVNA DJELATNOST SVEUČILIŠTA U RIJECI (IZ EVIDENCIJSKIH PRIHODA)</v>
      </c>
      <c r="I65" s="185">
        <v>216000</v>
      </c>
      <c r="J65" s="185">
        <v>222000</v>
      </c>
      <c r="K65" s="185">
        <v>229500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3241</v>
      </c>
      <c r="F66" s="146" t="str">
        <f t="shared" si="4"/>
        <v>Naknade troškova osobama izvan radnog odnosa</v>
      </c>
      <c r="G66" s="186" t="s">
        <v>181</v>
      </c>
      <c r="H66" s="146" t="str">
        <f t="shared" si="5"/>
        <v>REDOVNA DJELATNOST SVEUČILIŠTA U RIJECI (IZ EVIDENCIJSKIH PRIHODA)</v>
      </c>
      <c r="I66" s="185">
        <v>34500</v>
      </c>
      <c r="J66" s="185">
        <v>34500</v>
      </c>
      <c r="K66" s="185">
        <v>36000</v>
      </c>
      <c r="M66" s="141" t="str">
        <f t="shared" si="6"/>
        <v>324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3293</v>
      </c>
      <c r="F67" s="146" t="str">
        <f t="shared" si="4"/>
        <v>Reprezentacija</v>
      </c>
      <c r="G67" s="186" t="s">
        <v>181</v>
      </c>
      <c r="H67" s="146" t="str">
        <f t="shared" si="5"/>
        <v>REDOVNA DJELATNOST SVEUČILIŠTA U RIJECI (IZ EVIDENCIJSKIH PRIHODA)</v>
      </c>
      <c r="I67" s="185">
        <v>6000</v>
      </c>
      <c r="J67" s="185">
        <v>8000</v>
      </c>
      <c r="K67" s="185">
        <v>9000</v>
      </c>
      <c r="M67" s="141" t="str">
        <f t="shared" si="6"/>
        <v>329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3294</v>
      </c>
      <c r="F68" s="146" t="str">
        <f t="shared" ref="F68:F131" si="13">IFERROR(VLOOKUP(E68,$R$5:$T$129,2,FALSE),"")</f>
        <v>Članarine i norme</v>
      </c>
      <c r="G68" s="186" t="s">
        <v>181</v>
      </c>
      <c r="H68" s="146" t="str">
        <f t="shared" ref="H68:H131" si="14">IFERROR(VLOOKUP(G68,$X$6:$Y$200,2,FALSE),"")</f>
        <v>REDOVNA DJELATNOST SVEUČILIŠTA U RIJECI (IZ EVIDENCIJSKIH PRIHODA)</v>
      </c>
      <c r="I68" s="185">
        <v>6000</v>
      </c>
      <c r="J68" s="185">
        <v>6000</v>
      </c>
      <c r="K68" s="185">
        <v>6000</v>
      </c>
      <c r="M68" s="141" t="str">
        <f t="shared" ref="M68:M131" si="15">LEFT(E68,3)</f>
        <v>329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3423</v>
      </c>
      <c r="F69" s="146" t="str">
        <f t="shared" si="13"/>
        <v>Kamate za primljene kredite i zajmove od kreditnih i ostalih</v>
      </c>
      <c r="G69" s="186" t="s">
        <v>181</v>
      </c>
      <c r="H69" s="146" t="str">
        <f t="shared" si="14"/>
        <v>REDOVNA DJELATNOST SVEUČILIŠTA U RIJECI (IZ EVIDENCIJSKIH PRIHODA)</v>
      </c>
      <c r="I69" s="185">
        <v>61500</v>
      </c>
      <c r="J69" s="185">
        <v>64500</v>
      </c>
      <c r="K69" s="185">
        <v>66000</v>
      </c>
      <c r="M69" s="141" t="str">
        <f t="shared" si="15"/>
        <v>342</v>
      </c>
      <c r="N69" s="141" t="str">
        <f t="shared" si="16"/>
        <v>34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3431</v>
      </c>
      <c r="F70" s="146" t="str">
        <f t="shared" si="13"/>
        <v>Bankarske usluge i usluge platnog prometa</v>
      </c>
      <c r="G70" s="186" t="s">
        <v>181</v>
      </c>
      <c r="H70" s="146" t="str">
        <f t="shared" si="14"/>
        <v>REDOVNA DJELATNOST SVEUČILIŠTA U RIJECI (IZ EVIDENCIJSKIH PRIHODA)</v>
      </c>
      <c r="I70" s="185">
        <v>3000</v>
      </c>
      <c r="J70" s="185">
        <v>3000</v>
      </c>
      <c r="K70" s="185">
        <v>3000</v>
      </c>
      <c r="M70" s="141" t="str">
        <f t="shared" si="15"/>
        <v>343</v>
      </c>
      <c r="N70" s="141" t="str">
        <f t="shared" si="16"/>
        <v>34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3691</v>
      </c>
      <c r="F71" s="146" t="str">
        <f t="shared" si="13"/>
        <v>Tekući prijenosi između proračunskih korisnika istog proraču</v>
      </c>
      <c r="G71" s="186" t="s">
        <v>181</v>
      </c>
      <c r="H71" s="146" t="str">
        <f t="shared" si="14"/>
        <v>REDOVNA DJELATNOST SVEUČILIŠTA U RIJECI (IZ EVIDENCIJSKIH PRIHODA)</v>
      </c>
      <c r="I71" s="185">
        <v>47000</v>
      </c>
      <c r="J71" s="185">
        <v>47000</v>
      </c>
      <c r="K71" s="185">
        <v>47000</v>
      </c>
      <c r="M71" s="141" t="str">
        <f t="shared" si="15"/>
        <v>369</v>
      </c>
      <c r="N71" s="141" t="str">
        <f t="shared" si="16"/>
        <v>36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4123</v>
      </c>
      <c r="F72" s="146" t="str">
        <f t="shared" si="13"/>
        <v>Licence</v>
      </c>
      <c r="G72" s="186" t="s">
        <v>181</v>
      </c>
      <c r="H72" s="146" t="str">
        <f t="shared" si="14"/>
        <v>REDOVNA DJELATNOST SVEUČILIŠTA U RIJECI (IZ EVIDENCIJSKIH PRIHODA)</v>
      </c>
      <c r="I72" s="185">
        <v>40500</v>
      </c>
      <c r="J72" s="185">
        <v>42000</v>
      </c>
      <c r="K72" s="185">
        <v>43500</v>
      </c>
      <c r="M72" s="141" t="str">
        <f t="shared" si="15"/>
        <v>412</v>
      </c>
      <c r="N72" s="141" t="str">
        <f t="shared" si="16"/>
        <v>41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4221</v>
      </c>
      <c r="F73" s="146" t="str">
        <f t="shared" si="13"/>
        <v>Uredska oprema i namještaj</v>
      </c>
      <c r="G73" s="186" t="s">
        <v>181</v>
      </c>
      <c r="H73" s="146" t="str">
        <f t="shared" si="14"/>
        <v>REDOVNA DJELATNOST SVEUČILIŠTA U RIJECI (IZ EVIDENCIJSKIH PRIHODA)</v>
      </c>
      <c r="I73" s="185">
        <v>267000</v>
      </c>
      <c r="J73" s="185">
        <v>276000</v>
      </c>
      <c r="K73" s="185">
        <v>285000</v>
      </c>
      <c r="M73" s="141" t="str">
        <f t="shared" si="15"/>
        <v>422</v>
      </c>
      <c r="N73" s="141" t="str">
        <f t="shared" si="16"/>
        <v>42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4224</v>
      </c>
      <c r="F74" s="146" t="str">
        <f t="shared" si="13"/>
        <v>Medicinska i laboratorijska oprema</v>
      </c>
      <c r="G74" s="186" t="s">
        <v>181</v>
      </c>
      <c r="H74" s="146" t="str">
        <f t="shared" si="14"/>
        <v>REDOVNA DJELATNOST SVEUČILIŠTA U RIJECI (IZ EVIDENCIJSKIH PRIHODA)</v>
      </c>
      <c r="I74" s="185">
        <v>907500</v>
      </c>
      <c r="J74" s="185">
        <v>939000</v>
      </c>
      <c r="K74" s="185">
        <v>967500</v>
      </c>
      <c r="M74" s="141" t="str">
        <f t="shared" si="15"/>
        <v>422</v>
      </c>
      <c r="N74" s="141" t="str">
        <f t="shared" si="16"/>
        <v>42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4262</v>
      </c>
      <c r="F75" s="146" t="str">
        <f t="shared" si="13"/>
        <v>Ulaganja u računalne programe</v>
      </c>
      <c r="G75" s="186" t="s">
        <v>181</v>
      </c>
      <c r="H75" s="146" t="str">
        <f t="shared" si="14"/>
        <v>REDOVNA DJELATNOST SVEUČILIŠTA U RIJECI (IZ EVIDENCIJSKIH PRIHODA)</v>
      </c>
      <c r="I75" s="185">
        <v>36000</v>
      </c>
      <c r="J75" s="185">
        <v>36000</v>
      </c>
      <c r="K75" s="185">
        <v>37500</v>
      </c>
      <c r="M75" s="141" t="str">
        <f t="shared" si="15"/>
        <v>426</v>
      </c>
      <c r="N75" s="141" t="str">
        <f t="shared" si="16"/>
        <v>42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5443</v>
      </c>
      <c r="F76" s="146" t="str">
        <f t="shared" si="13"/>
        <v>Otplata glavnice primljenih kredita od tuzemnih kreditnih in</v>
      </c>
      <c r="G76" s="186" t="s">
        <v>181</v>
      </c>
      <c r="H76" s="146" t="str">
        <f t="shared" si="14"/>
        <v>REDOVNA DJELATNOST SVEUČILIŠTA U RIJECI (IZ EVIDENCIJSKIH PRIHODA)</v>
      </c>
      <c r="I76" s="185">
        <v>1000000</v>
      </c>
      <c r="J76" s="185">
        <v>600000</v>
      </c>
      <c r="K76" s="185">
        <v>0</v>
      </c>
      <c r="M76" s="141" t="str">
        <f t="shared" si="15"/>
        <v>544</v>
      </c>
      <c r="N76" s="141" t="str">
        <f t="shared" si="16"/>
        <v>54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61</v>
      </c>
      <c r="D77" s="146" t="str">
        <f t="shared" si="12"/>
        <v>Donacije</v>
      </c>
      <c r="E77" s="151">
        <v>3211</v>
      </c>
      <c r="F77" s="146" t="str">
        <f t="shared" si="13"/>
        <v>Službena putovanja</v>
      </c>
      <c r="G77" s="186" t="s">
        <v>181</v>
      </c>
      <c r="H77" s="146" t="str">
        <f t="shared" si="14"/>
        <v>REDOVNA DJELATNOST SVEUČILIŠTA U RIJECI (IZ EVIDENCIJSKIH PRIHODA)</v>
      </c>
      <c r="I77" s="185">
        <v>41000</v>
      </c>
      <c r="J77" s="185">
        <v>43000</v>
      </c>
      <c r="K77" s="185">
        <v>44000</v>
      </c>
      <c r="M77" s="141" t="str">
        <f t="shared" si="15"/>
        <v>321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61</v>
      </c>
      <c r="D78" s="146" t="str">
        <f t="shared" si="12"/>
        <v>Donacije</v>
      </c>
      <c r="E78" s="151">
        <v>3221</v>
      </c>
      <c r="F78" s="146" t="str">
        <f t="shared" si="13"/>
        <v>Uredski materijal i ostali materijalni rashodi</v>
      </c>
      <c r="G78" s="186" t="s">
        <v>181</v>
      </c>
      <c r="H78" s="146" t="str">
        <f t="shared" si="14"/>
        <v>REDOVNA DJELATNOST SVEUČILIŠTA U RIJECI (IZ EVIDENCIJSKIH PRIHODA)</v>
      </c>
      <c r="I78" s="185">
        <v>26000</v>
      </c>
      <c r="J78" s="185">
        <v>27000</v>
      </c>
      <c r="K78" s="185">
        <v>27000</v>
      </c>
      <c r="M78" s="141" t="str">
        <f t="shared" si="15"/>
        <v>322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61</v>
      </c>
      <c r="D79" s="146" t="str">
        <f t="shared" si="12"/>
        <v>Donacije</v>
      </c>
      <c r="E79" s="151">
        <v>3222</v>
      </c>
      <c r="F79" s="146" t="str">
        <f t="shared" si="13"/>
        <v>Materijal i sirovine</v>
      </c>
      <c r="G79" s="186" t="s">
        <v>181</v>
      </c>
      <c r="H79" s="146" t="str">
        <f t="shared" si="14"/>
        <v>REDOVNA DJELATNOST SVEUČILIŠTA U RIJECI (IZ EVIDENCIJSKIH PRIHODA)</v>
      </c>
      <c r="I79" s="185">
        <v>12000</v>
      </c>
      <c r="J79" s="185">
        <v>13000</v>
      </c>
      <c r="K79" s="185">
        <v>13000</v>
      </c>
      <c r="M79" s="141" t="str">
        <f t="shared" si="15"/>
        <v>322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61</v>
      </c>
      <c r="D80" s="146" t="str">
        <f t="shared" si="12"/>
        <v>Donacije</v>
      </c>
      <c r="E80" s="151">
        <v>3231</v>
      </c>
      <c r="F80" s="146" t="str">
        <f t="shared" si="13"/>
        <v>Usluge telefona, pošte i prijevoza</v>
      </c>
      <c r="G80" s="186" t="s">
        <v>181</v>
      </c>
      <c r="H80" s="146" t="str">
        <f t="shared" si="14"/>
        <v>REDOVNA DJELATNOST SVEUČILIŠTA U RIJECI (IZ EVIDENCIJSKIH PRIHODA)</v>
      </c>
      <c r="I80" s="185">
        <v>28000</v>
      </c>
      <c r="J80" s="185">
        <v>29000</v>
      </c>
      <c r="K80" s="185">
        <v>30000</v>
      </c>
      <c r="M80" s="141" t="str">
        <f t="shared" si="15"/>
        <v>323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61</v>
      </c>
      <c r="D81" s="146" t="str">
        <f t="shared" si="12"/>
        <v>Donacije</v>
      </c>
      <c r="E81" s="151">
        <v>3232</v>
      </c>
      <c r="F81" s="146" t="str">
        <f t="shared" si="13"/>
        <v>Usluge tekućeg i investicijskog održavanja</v>
      </c>
      <c r="G81" s="186" t="s">
        <v>181</v>
      </c>
      <c r="H81" s="146" t="str">
        <f t="shared" si="14"/>
        <v>REDOVNA DJELATNOST SVEUČILIŠTA U RIJECI (IZ EVIDENCIJSKIH PRIHODA)</v>
      </c>
      <c r="I81" s="185">
        <v>1000</v>
      </c>
      <c r="J81" s="185">
        <v>1000</v>
      </c>
      <c r="K81" s="185">
        <v>1500</v>
      </c>
      <c r="M81" s="141" t="str">
        <f t="shared" si="15"/>
        <v>323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61</v>
      </c>
      <c r="D82" s="146" t="str">
        <f t="shared" si="12"/>
        <v>Donacije</v>
      </c>
      <c r="E82" s="151">
        <v>3235</v>
      </c>
      <c r="F82" s="146" t="str">
        <f t="shared" si="13"/>
        <v>Zakupnine i najamnine</v>
      </c>
      <c r="G82" s="186" t="s">
        <v>181</v>
      </c>
      <c r="H82" s="146" t="str">
        <f t="shared" si="14"/>
        <v>REDOVNA DJELATNOST SVEUČILIŠTA U RIJECI (IZ EVIDENCIJSKIH PRIHODA)</v>
      </c>
      <c r="I82" s="185">
        <v>3000</v>
      </c>
      <c r="J82" s="185">
        <v>4000</v>
      </c>
      <c r="K82" s="185">
        <v>4000</v>
      </c>
      <c r="M82" s="141" t="str">
        <f t="shared" si="15"/>
        <v>323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61</v>
      </c>
      <c r="D83" s="146" t="str">
        <f t="shared" si="12"/>
        <v>Donacije</v>
      </c>
      <c r="E83" s="151">
        <v>3237</v>
      </c>
      <c r="F83" s="146" t="str">
        <f t="shared" si="13"/>
        <v>Intelektualne i osobne usluge</v>
      </c>
      <c r="G83" s="186" t="s">
        <v>181</v>
      </c>
      <c r="H83" s="146" t="str">
        <f t="shared" si="14"/>
        <v>REDOVNA DJELATNOST SVEUČILIŠTA U RIJECI (IZ EVIDENCIJSKIH PRIHODA)</v>
      </c>
      <c r="I83" s="185">
        <v>5000</v>
      </c>
      <c r="J83" s="185">
        <v>6000</v>
      </c>
      <c r="K83" s="185">
        <v>6000</v>
      </c>
      <c r="M83" s="141" t="str">
        <f t="shared" si="15"/>
        <v>323</v>
      </c>
      <c r="N83" s="141" t="str">
        <f t="shared" si="16"/>
        <v>32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61</v>
      </c>
      <c r="D84" s="146" t="str">
        <f t="shared" si="12"/>
        <v>Donacije</v>
      </c>
      <c r="E84" s="151">
        <v>3239</v>
      </c>
      <c r="F84" s="146" t="str">
        <f t="shared" si="13"/>
        <v>Ostale usluge</v>
      </c>
      <c r="G84" s="186" t="s">
        <v>181</v>
      </c>
      <c r="H84" s="146" t="str">
        <f t="shared" si="14"/>
        <v>REDOVNA DJELATNOST SVEUČILIŠTA U RIJECI (IZ EVIDENCIJSKIH PRIHODA)</v>
      </c>
      <c r="I84" s="185">
        <v>24000</v>
      </c>
      <c r="J84" s="185">
        <v>24000</v>
      </c>
      <c r="K84" s="185">
        <v>25000</v>
      </c>
      <c r="M84" s="141" t="str">
        <f t="shared" si="15"/>
        <v>323</v>
      </c>
      <c r="N84" s="141" t="str">
        <f t="shared" si="16"/>
        <v>32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61</v>
      </c>
      <c r="D85" s="146" t="str">
        <f t="shared" si="12"/>
        <v>Donacije</v>
      </c>
      <c r="E85" s="151">
        <v>3293</v>
      </c>
      <c r="F85" s="146" t="str">
        <f t="shared" si="13"/>
        <v>Reprezentacija</v>
      </c>
      <c r="G85" s="186" t="s">
        <v>181</v>
      </c>
      <c r="H85" s="146" t="str">
        <f t="shared" si="14"/>
        <v>REDOVNA DJELATNOST SVEUČILIŠTA U RIJECI (IZ EVIDENCIJSKIH PRIHODA)</v>
      </c>
      <c r="I85" s="185">
        <v>9000</v>
      </c>
      <c r="J85" s="185">
        <v>10000</v>
      </c>
      <c r="K85" s="185">
        <v>10000</v>
      </c>
      <c r="M85" s="141" t="str">
        <f t="shared" si="15"/>
        <v>329</v>
      </c>
      <c r="N85" s="141" t="str">
        <f t="shared" si="16"/>
        <v>32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61</v>
      </c>
      <c r="D86" s="146" t="str">
        <f t="shared" si="12"/>
        <v>Donacije</v>
      </c>
      <c r="E86" s="151">
        <v>3299</v>
      </c>
      <c r="F86" s="146" t="str">
        <f t="shared" si="13"/>
        <v>Ostali nespomenuti rashodi poslovanja</v>
      </c>
      <c r="G86" s="186" t="s">
        <v>181</v>
      </c>
      <c r="H86" s="146" t="str">
        <f t="shared" si="14"/>
        <v>REDOVNA DJELATNOST SVEUČILIŠTA U RIJECI (IZ EVIDENCIJSKIH PRIHODA)</v>
      </c>
      <c r="I86" s="185">
        <v>1000</v>
      </c>
      <c r="J86" s="185">
        <v>1000</v>
      </c>
      <c r="K86" s="185">
        <v>1000</v>
      </c>
      <c r="M86" s="141" t="str">
        <f t="shared" si="15"/>
        <v>329</v>
      </c>
      <c r="N86" s="141" t="str">
        <f t="shared" si="16"/>
        <v>32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61</v>
      </c>
      <c r="D87" s="146" t="str">
        <f t="shared" si="12"/>
        <v>Donacije</v>
      </c>
      <c r="E87" s="151">
        <v>3431</v>
      </c>
      <c r="F87" s="146" t="str">
        <f t="shared" si="13"/>
        <v>Bankarske usluge i usluge platnog prometa</v>
      </c>
      <c r="G87" s="186" t="s">
        <v>181</v>
      </c>
      <c r="H87" s="146" t="str">
        <f t="shared" si="14"/>
        <v>REDOVNA DJELATNOST SVEUČILIŠTA U RIJECI (IZ EVIDENCIJSKIH PRIHODA)</v>
      </c>
      <c r="I87" s="185">
        <v>100</v>
      </c>
      <c r="J87" s="185">
        <v>100</v>
      </c>
      <c r="K87" s="185">
        <v>100</v>
      </c>
      <c r="M87" s="141" t="str">
        <f t="shared" si="15"/>
        <v>343</v>
      </c>
      <c r="N87" s="141" t="str">
        <f t="shared" si="16"/>
        <v>34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61</v>
      </c>
      <c r="D88" s="146" t="str">
        <f t="shared" si="12"/>
        <v>Donacije</v>
      </c>
      <c r="E88" s="151">
        <v>4221</v>
      </c>
      <c r="F88" s="146" t="str">
        <f t="shared" si="13"/>
        <v>Uredska oprema i namještaj</v>
      </c>
      <c r="G88" s="186" t="s">
        <v>181</v>
      </c>
      <c r="H88" s="146" t="str">
        <f t="shared" si="14"/>
        <v>REDOVNA DJELATNOST SVEUČILIŠTA U RIJECI (IZ EVIDENCIJSKIH PRIHODA)</v>
      </c>
      <c r="I88" s="185">
        <v>27000</v>
      </c>
      <c r="J88" s="185">
        <v>28000</v>
      </c>
      <c r="K88" s="185">
        <v>29000</v>
      </c>
      <c r="M88" s="141" t="str">
        <f t="shared" si="15"/>
        <v>422</v>
      </c>
      <c r="N88" s="141" t="str">
        <f t="shared" si="16"/>
        <v>42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11</v>
      </c>
      <c r="D89" s="146" t="str">
        <f t="shared" si="12"/>
        <v>Opći prihodi i primici</v>
      </c>
      <c r="E89" s="151">
        <v>3213</v>
      </c>
      <c r="F89" s="146" t="str">
        <f t="shared" si="13"/>
        <v>Stručno usavršavanje zaposlenika</v>
      </c>
      <c r="G89" s="186" t="s">
        <v>801</v>
      </c>
      <c r="H89" s="146" t="str">
        <f t="shared" si="14"/>
        <v>PROGRAMSKO FINANCIRANJE JAVNIH VISOKIH UČILIŠTA</v>
      </c>
      <c r="I89" s="185">
        <v>58956</v>
      </c>
      <c r="J89" s="185">
        <v>58956</v>
      </c>
      <c r="K89" s="185">
        <v>58956</v>
      </c>
      <c r="M89" s="141" t="str">
        <f t="shared" si="15"/>
        <v>321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11</v>
      </c>
      <c r="D90" s="146" t="str">
        <f t="shared" si="12"/>
        <v>Opći prihodi i primici</v>
      </c>
      <c r="E90" s="151">
        <v>3221</v>
      </c>
      <c r="F90" s="146" t="str">
        <f t="shared" si="13"/>
        <v>Uredski materijal i ostali materijalni rashodi</v>
      </c>
      <c r="G90" s="186" t="s">
        <v>801</v>
      </c>
      <c r="H90" s="146" t="str">
        <f t="shared" si="14"/>
        <v>PROGRAMSKO FINANCIRANJE JAVNIH VISOKIH UČILIŠTA</v>
      </c>
      <c r="I90" s="185">
        <v>1492911</v>
      </c>
      <c r="J90" s="185">
        <v>1492911</v>
      </c>
      <c r="K90" s="185">
        <v>1492911</v>
      </c>
      <c r="M90" s="141" t="str">
        <f t="shared" si="15"/>
        <v>322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11</v>
      </c>
      <c r="D91" s="146" t="str">
        <f t="shared" si="12"/>
        <v>Opći prihodi i primici</v>
      </c>
      <c r="E91" s="151">
        <v>3222</v>
      </c>
      <c r="F91" s="146" t="str">
        <f t="shared" si="13"/>
        <v>Materijal i sirovine</v>
      </c>
      <c r="G91" s="186" t="s">
        <v>801</v>
      </c>
      <c r="H91" s="146" t="str">
        <f t="shared" si="14"/>
        <v>PROGRAMSKO FINANCIRANJE JAVNIH VISOKIH UČILIŠTA</v>
      </c>
      <c r="I91" s="185">
        <v>636043</v>
      </c>
      <c r="J91" s="185">
        <v>636043</v>
      </c>
      <c r="K91" s="185">
        <v>636043</v>
      </c>
      <c r="M91" s="141" t="str">
        <f t="shared" si="15"/>
        <v>322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11</v>
      </c>
      <c r="D92" s="146" t="str">
        <f t="shared" si="12"/>
        <v>Opći prihodi i primici</v>
      </c>
      <c r="E92" s="151">
        <v>3224</v>
      </c>
      <c r="F92" s="146" t="str">
        <f t="shared" si="13"/>
        <v>Materijal i dijelovi za tekuće i investicijsko održavanje</v>
      </c>
      <c r="G92" s="186" t="s">
        <v>801</v>
      </c>
      <c r="H92" s="146" t="str">
        <f t="shared" si="14"/>
        <v>PROGRAMSKO FINANCIRANJE JAVNIH VISOKIH UČILIŠTA</v>
      </c>
      <c r="I92" s="185">
        <v>7587</v>
      </c>
      <c r="J92" s="185">
        <v>7587</v>
      </c>
      <c r="K92" s="185">
        <v>7587</v>
      </c>
      <c r="M92" s="141" t="str">
        <f t="shared" si="15"/>
        <v>322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11</v>
      </c>
      <c r="D93" s="146" t="str">
        <f t="shared" si="12"/>
        <v>Opći prihodi i primici</v>
      </c>
      <c r="E93" s="151">
        <v>3225</v>
      </c>
      <c r="F93" s="146" t="str">
        <f t="shared" si="13"/>
        <v>Sitni inventar i auto gume</v>
      </c>
      <c r="G93" s="186" t="s">
        <v>801</v>
      </c>
      <c r="H93" s="146" t="str">
        <f t="shared" si="14"/>
        <v>PROGRAMSKO FINANCIRANJE JAVNIH VISOKIH UČILIŠTA</v>
      </c>
      <c r="I93" s="185">
        <v>23415</v>
      </c>
      <c r="J93" s="185">
        <v>23415</v>
      </c>
      <c r="K93" s="185">
        <v>23415</v>
      </c>
      <c r="M93" s="141" t="str">
        <f t="shared" si="15"/>
        <v>322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11</v>
      </c>
      <c r="D94" s="146" t="str">
        <f t="shared" si="12"/>
        <v>Opći prihodi i primici</v>
      </c>
      <c r="E94" s="151">
        <v>3231</v>
      </c>
      <c r="F94" s="146" t="str">
        <f t="shared" si="13"/>
        <v>Usluge telefona, pošte i prijevoza</v>
      </c>
      <c r="G94" s="186" t="s">
        <v>801</v>
      </c>
      <c r="H94" s="146" t="str">
        <f t="shared" si="14"/>
        <v>PROGRAMSKO FINANCIRANJE JAVNIH VISOKIH UČILIŠTA</v>
      </c>
      <c r="I94" s="185">
        <v>34579</v>
      </c>
      <c r="J94" s="185">
        <v>34579</v>
      </c>
      <c r="K94" s="185">
        <v>34579</v>
      </c>
      <c r="M94" s="141" t="str">
        <f t="shared" si="15"/>
        <v>323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11</v>
      </c>
      <c r="D95" s="146" t="str">
        <f t="shared" si="12"/>
        <v>Opći prihodi i primici</v>
      </c>
      <c r="E95" s="151">
        <v>3232</v>
      </c>
      <c r="F95" s="146" t="str">
        <f t="shared" si="13"/>
        <v>Usluge tekućeg i investicijskog održavanja</v>
      </c>
      <c r="G95" s="186" t="s">
        <v>801</v>
      </c>
      <c r="H95" s="146" t="str">
        <f t="shared" si="14"/>
        <v>PROGRAMSKO FINANCIRANJE JAVNIH VISOKIH UČILIŠTA</v>
      </c>
      <c r="I95" s="185">
        <v>221866</v>
      </c>
      <c r="J95" s="185">
        <v>221866</v>
      </c>
      <c r="K95" s="185">
        <v>221866</v>
      </c>
      <c r="M95" s="141" t="str">
        <f t="shared" si="15"/>
        <v>323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11</v>
      </c>
      <c r="D96" s="146" t="str">
        <f t="shared" si="12"/>
        <v>Opći prihodi i primici</v>
      </c>
      <c r="E96" s="151">
        <v>3234</v>
      </c>
      <c r="F96" s="146" t="str">
        <f t="shared" si="13"/>
        <v>Komunalne usluge</v>
      </c>
      <c r="G96" s="186" t="s">
        <v>801</v>
      </c>
      <c r="H96" s="146" t="str">
        <f t="shared" si="14"/>
        <v>PROGRAMSKO FINANCIRANJE JAVNIH VISOKIH UČILIŠTA</v>
      </c>
      <c r="I96" s="185">
        <v>91037</v>
      </c>
      <c r="J96" s="185">
        <v>91037</v>
      </c>
      <c r="K96" s="185">
        <v>91037</v>
      </c>
      <c r="M96" s="141" t="str">
        <f t="shared" si="15"/>
        <v>323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11</v>
      </c>
      <c r="D97" s="146" t="str">
        <f t="shared" si="12"/>
        <v>Opći prihodi i primici</v>
      </c>
      <c r="E97" s="151">
        <v>3235</v>
      </c>
      <c r="F97" s="146" t="str">
        <f t="shared" si="13"/>
        <v>Zakupnine i najamnine</v>
      </c>
      <c r="G97" s="186" t="s">
        <v>801</v>
      </c>
      <c r="H97" s="146" t="str">
        <f t="shared" si="14"/>
        <v>PROGRAMSKO FINANCIRANJE JAVNIH VISOKIH UČILIŠTA</v>
      </c>
      <c r="I97" s="185">
        <v>24263</v>
      </c>
      <c r="J97" s="185">
        <v>24263</v>
      </c>
      <c r="K97" s="185">
        <v>24263</v>
      </c>
      <c r="M97" s="141" t="str">
        <f t="shared" si="15"/>
        <v>323</v>
      </c>
      <c r="N97" s="141" t="str">
        <f t="shared" si="16"/>
        <v>32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11</v>
      </c>
      <c r="D98" s="146" t="str">
        <f t="shared" si="12"/>
        <v>Opći prihodi i primici</v>
      </c>
      <c r="E98" s="151">
        <v>3237</v>
      </c>
      <c r="F98" s="146" t="str">
        <f t="shared" si="13"/>
        <v>Intelektualne i osobne usluge</v>
      </c>
      <c r="G98" s="186" t="s">
        <v>801</v>
      </c>
      <c r="H98" s="146" t="str">
        <f t="shared" si="14"/>
        <v>PROGRAMSKO FINANCIRANJE JAVNIH VISOKIH UČILIŠTA</v>
      </c>
      <c r="I98" s="185">
        <v>51410</v>
      </c>
      <c r="J98" s="185">
        <v>51410</v>
      </c>
      <c r="K98" s="185">
        <v>51410</v>
      </c>
      <c r="M98" s="141" t="str">
        <f t="shared" si="15"/>
        <v>323</v>
      </c>
      <c r="N98" s="141" t="str">
        <f t="shared" si="16"/>
        <v>32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11</v>
      </c>
      <c r="D99" s="146" t="str">
        <f t="shared" si="12"/>
        <v>Opći prihodi i primici</v>
      </c>
      <c r="E99" s="151">
        <v>3239</v>
      </c>
      <c r="F99" s="146" t="str">
        <f t="shared" si="13"/>
        <v>Ostale usluge</v>
      </c>
      <c r="G99" s="186" t="s">
        <v>801</v>
      </c>
      <c r="H99" s="146" t="str">
        <f t="shared" si="14"/>
        <v>PROGRAMSKO FINANCIRANJE JAVNIH VISOKIH UČILIŠTA</v>
      </c>
      <c r="I99" s="185">
        <v>50417</v>
      </c>
      <c r="J99" s="185">
        <v>50417</v>
      </c>
      <c r="K99" s="185">
        <v>50417</v>
      </c>
      <c r="M99" s="141" t="str">
        <f t="shared" si="15"/>
        <v>323</v>
      </c>
      <c r="N99" s="141" t="str">
        <f t="shared" si="16"/>
        <v>32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11</v>
      </c>
      <c r="D100" s="146" t="str">
        <f t="shared" si="12"/>
        <v>Opći prihodi i primici</v>
      </c>
      <c r="E100" s="151">
        <v>3293</v>
      </c>
      <c r="F100" s="146" t="str">
        <f t="shared" si="13"/>
        <v>Reprezentacija</v>
      </c>
      <c r="G100" s="186" t="s">
        <v>801</v>
      </c>
      <c r="H100" s="146" t="str">
        <f t="shared" si="14"/>
        <v>PROGRAMSKO FINANCIRANJE JAVNIH VISOKIH UČILIŠTA</v>
      </c>
      <c r="I100" s="185">
        <v>30241</v>
      </c>
      <c r="J100" s="185">
        <v>30241</v>
      </c>
      <c r="K100" s="185">
        <v>30241</v>
      </c>
      <c r="M100" s="141" t="str">
        <f t="shared" si="15"/>
        <v>329</v>
      </c>
      <c r="N100" s="141" t="str">
        <f t="shared" si="16"/>
        <v>32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11</v>
      </c>
      <c r="D101" s="146" t="str">
        <f t="shared" si="12"/>
        <v>Opći prihodi i primici</v>
      </c>
      <c r="E101" s="151">
        <v>3294</v>
      </c>
      <c r="F101" s="146" t="str">
        <f t="shared" si="13"/>
        <v>Članarine i norme</v>
      </c>
      <c r="G101" s="186" t="s">
        <v>801</v>
      </c>
      <c r="H101" s="146" t="str">
        <f t="shared" si="14"/>
        <v>PROGRAMSKO FINANCIRANJE JAVNIH VISOKIH UČILIŠTA</v>
      </c>
      <c r="I101" s="185">
        <v>4595</v>
      </c>
      <c r="J101" s="185">
        <v>4595</v>
      </c>
      <c r="K101" s="185">
        <v>4595</v>
      </c>
      <c r="M101" s="141" t="str">
        <f t="shared" si="15"/>
        <v>329</v>
      </c>
      <c r="N101" s="141" t="str">
        <f t="shared" si="16"/>
        <v>32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11</v>
      </c>
      <c r="D102" s="146" t="str">
        <f t="shared" si="12"/>
        <v>Opći prihodi i primici</v>
      </c>
      <c r="E102" s="151">
        <v>3691</v>
      </c>
      <c r="F102" s="146" t="str">
        <f t="shared" si="13"/>
        <v>Tekući prijenosi između proračunskih korisnika istog proraču</v>
      </c>
      <c r="G102" s="186" t="s">
        <v>801</v>
      </c>
      <c r="H102" s="146" t="str">
        <f t="shared" si="14"/>
        <v>PROGRAMSKO FINANCIRANJE JAVNIH VISOKIH UČILIŠTA</v>
      </c>
      <c r="I102" s="185">
        <v>100000</v>
      </c>
      <c r="J102" s="185">
        <v>100000</v>
      </c>
      <c r="K102" s="185">
        <v>100000</v>
      </c>
      <c r="M102" s="141" t="str">
        <f t="shared" si="15"/>
        <v>369</v>
      </c>
      <c r="N102" s="141" t="str">
        <f t="shared" si="16"/>
        <v>36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11</v>
      </c>
      <c r="D103" s="146" t="str">
        <f t="shared" si="12"/>
        <v>Opći prihodi i primici</v>
      </c>
      <c r="E103" s="151">
        <v>4221</v>
      </c>
      <c r="F103" s="146" t="str">
        <f t="shared" si="13"/>
        <v>Uredska oprema i namještaj</v>
      </c>
      <c r="G103" s="186" t="s">
        <v>801</v>
      </c>
      <c r="H103" s="146" t="str">
        <f t="shared" si="14"/>
        <v>PROGRAMSKO FINANCIRANJE JAVNIH VISOKIH UČILIŠTA</v>
      </c>
      <c r="I103" s="185">
        <v>628890</v>
      </c>
      <c r="J103" s="185">
        <v>628890</v>
      </c>
      <c r="K103" s="185">
        <v>628890</v>
      </c>
      <c r="M103" s="141" t="str">
        <f t="shared" si="15"/>
        <v>422</v>
      </c>
      <c r="N103" s="141" t="str">
        <f t="shared" si="16"/>
        <v>42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11</v>
      </c>
      <c r="D104" s="146" t="str">
        <f t="shared" si="12"/>
        <v>Opći prihodi i primici</v>
      </c>
      <c r="E104" s="151">
        <v>4223</v>
      </c>
      <c r="F104" s="146" t="str">
        <f t="shared" si="13"/>
        <v>Oprema za održavanje i zaštitu</v>
      </c>
      <c r="G104" s="186" t="s">
        <v>801</v>
      </c>
      <c r="H104" s="146" t="str">
        <f t="shared" si="14"/>
        <v>PROGRAMSKO FINANCIRANJE JAVNIH VISOKIH UČILIŠTA</v>
      </c>
      <c r="I104" s="185">
        <v>22066</v>
      </c>
      <c r="J104" s="185">
        <v>22066</v>
      </c>
      <c r="K104" s="185">
        <v>22066</v>
      </c>
      <c r="M104" s="141" t="str">
        <f t="shared" si="15"/>
        <v>422</v>
      </c>
      <c r="N104" s="141" t="str">
        <f t="shared" si="16"/>
        <v>42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11</v>
      </c>
      <c r="D105" s="146" t="str">
        <f t="shared" si="12"/>
        <v>Opći prihodi i primici</v>
      </c>
      <c r="E105" s="151">
        <v>4241</v>
      </c>
      <c r="F105" s="146" t="str">
        <f t="shared" si="13"/>
        <v>Knjige</v>
      </c>
      <c r="G105" s="186" t="s">
        <v>801</v>
      </c>
      <c r="H105" s="146" t="str">
        <f t="shared" si="14"/>
        <v>PROGRAMSKO FINANCIRANJE JAVNIH VISOKIH UČILIŠTA</v>
      </c>
      <c r="I105" s="185">
        <v>184434</v>
      </c>
      <c r="J105" s="185">
        <v>184434</v>
      </c>
      <c r="K105" s="185">
        <v>184434</v>
      </c>
      <c r="M105" s="141" t="str">
        <f t="shared" si="15"/>
        <v>424</v>
      </c>
      <c r="N105" s="141" t="str">
        <f t="shared" si="16"/>
        <v>42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11</v>
      </c>
      <c r="D106" s="146" t="str">
        <f t="shared" si="12"/>
        <v>Opći prihodi i primici</v>
      </c>
      <c r="E106" s="151">
        <v>3211</v>
      </c>
      <c r="F106" s="146" t="str">
        <f t="shared" si="13"/>
        <v>Službena putovanja</v>
      </c>
      <c r="G106" s="186" t="s">
        <v>801</v>
      </c>
      <c r="H106" s="146" t="str">
        <f t="shared" si="14"/>
        <v>PROGRAMSKO FINANCIRANJE JAVNIH VISOKIH UČILIŠTA</v>
      </c>
      <c r="I106" s="185">
        <v>130000</v>
      </c>
      <c r="J106" s="185">
        <v>130000</v>
      </c>
      <c r="K106" s="185">
        <v>130000</v>
      </c>
      <c r="M106" s="141" t="str">
        <f t="shared" si="15"/>
        <v>321</v>
      </c>
      <c r="N106" s="141" t="str">
        <f t="shared" si="16"/>
        <v>32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11</v>
      </c>
      <c r="D107" s="146" t="str">
        <f t="shared" si="12"/>
        <v>Opći prihodi i primici</v>
      </c>
      <c r="E107" s="151">
        <v>3213</v>
      </c>
      <c r="F107" s="146" t="str">
        <f t="shared" si="13"/>
        <v>Stručno usavršavanje zaposlenika</v>
      </c>
      <c r="G107" s="186" t="s">
        <v>801</v>
      </c>
      <c r="H107" s="146" t="str">
        <f t="shared" si="14"/>
        <v>PROGRAMSKO FINANCIRANJE JAVNIH VISOKIH UČILIŠTA</v>
      </c>
      <c r="I107" s="185">
        <v>29000</v>
      </c>
      <c r="J107" s="185">
        <v>29000</v>
      </c>
      <c r="K107" s="185">
        <v>29000</v>
      </c>
      <c r="M107" s="141" t="str">
        <f t="shared" si="15"/>
        <v>321</v>
      </c>
      <c r="N107" s="141" t="str">
        <f t="shared" si="16"/>
        <v>32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11</v>
      </c>
      <c r="D108" s="146" t="str">
        <f t="shared" si="12"/>
        <v>Opći prihodi i primici</v>
      </c>
      <c r="E108" s="151">
        <v>3221</v>
      </c>
      <c r="F108" s="146" t="str">
        <f t="shared" si="13"/>
        <v>Uredski materijal i ostali materijalni rashodi</v>
      </c>
      <c r="G108" s="186" t="s">
        <v>801</v>
      </c>
      <c r="H108" s="146" t="str">
        <f t="shared" si="14"/>
        <v>PROGRAMSKO FINANCIRANJE JAVNIH VISOKIH UČILIŠTA</v>
      </c>
      <c r="I108" s="185">
        <v>44000</v>
      </c>
      <c r="J108" s="185">
        <v>44000</v>
      </c>
      <c r="K108" s="185">
        <v>44000</v>
      </c>
      <c r="M108" s="141" t="str">
        <f t="shared" si="15"/>
        <v>322</v>
      </c>
      <c r="N108" s="141" t="str">
        <f t="shared" si="16"/>
        <v>32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11</v>
      </c>
      <c r="D109" s="146" t="str">
        <f t="shared" si="12"/>
        <v>Opći prihodi i primici</v>
      </c>
      <c r="E109" s="151">
        <v>3222</v>
      </c>
      <c r="F109" s="146" t="str">
        <f t="shared" si="13"/>
        <v>Materijal i sirovine</v>
      </c>
      <c r="G109" s="186" t="s">
        <v>801</v>
      </c>
      <c r="H109" s="146" t="str">
        <f t="shared" si="14"/>
        <v>PROGRAMSKO FINANCIRANJE JAVNIH VISOKIH UČILIŠTA</v>
      </c>
      <c r="I109" s="185">
        <v>1613000</v>
      </c>
      <c r="J109" s="185">
        <v>1613000</v>
      </c>
      <c r="K109" s="185">
        <v>1613000</v>
      </c>
      <c r="M109" s="141" t="str">
        <f t="shared" si="15"/>
        <v>322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11</v>
      </c>
      <c r="D110" s="146" t="str">
        <f t="shared" si="12"/>
        <v>Opći prihodi i primici</v>
      </c>
      <c r="E110" s="151">
        <v>3224</v>
      </c>
      <c r="F110" s="146" t="str">
        <f t="shared" si="13"/>
        <v>Materijal i dijelovi za tekuće i investicijsko održavanje</v>
      </c>
      <c r="G110" s="186" t="s">
        <v>801</v>
      </c>
      <c r="H110" s="146" t="str">
        <f t="shared" si="14"/>
        <v>PROGRAMSKO FINANCIRANJE JAVNIH VISOKIH UČILIŠTA</v>
      </c>
      <c r="I110" s="185">
        <v>1000</v>
      </c>
      <c r="J110" s="185">
        <v>1000</v>
      </c>
      <c r="K110" s="185">
        <v>1000</v>
      </c>
      <c r="M110" s="141" t="str">
        <f t="shared" si="15"/>
        <v>322</v>
      </c>
      <c r="N110" s="141" t="str">
        <f t="shared" si="16"/>
        <v>32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11</v>
      </c>
      <c r="D111" s="146" t="str">
        <f t="shared" si="12"/>
        <v>Opći prihodi i primici</v>
      </c>
      <c r="E111" s="151">
        <v>3225</v>
      </c>
      <c r="F111" s="146" t="str">
        <f t="shared" si="13"/>
        <v>Sitni inventar i auto gume</v>
      </c>
      <c r="G111" s="186" t="s">
        <v>801</v>
      </c>
      <c r="H111" s="146" t="str">
        <f t="shared" si="14"/>
        <v>PROGRAMSKO FINANCIRANJE JAVNIH VISOKIH UČILIŠTA</v>
      </c>
      <c r="I111" s="185">
        <v>16000</v>
      </c>
      <c r="J111" s="185">
        <v>16000</v>
      </c>
      <c r="K111" s="185">
        <v>16000</v>
      </c>
      <c r="M111" s="141" t="str">
        <f t="shared" si="15"/>
        <v>322</v>
      </c>
      <c r="N111" s="141" t="str">
        <f t="shared" si="16"/>
        <v>32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11</v>
      </c>
      <c r="D112" s="146" t="str">
        <f t="shared" si="12"/>
        <v>Opći prihodi i primici</v>
      </c>
      <c r="E112" s="151">
        <v>3227</v>
      </c>
      <c r="F112" s="146" t="str">
        <f t="shared" si="13"/>
        <v>Službena, radna i zaštitna odjeća i obuća</v>
      </c>
      <c r="G112" s="186" t="s">
        <v>801</v>
      </c>
      <c r="H112" s="146" t="str">
        <f t="shared" si="14"/>
        <v>PROGRAMSKO FINANCIRANJE JAVNIH VISOKIH UČILIŠTA</v>
      </c>
      <c r="I112" s="185">
        <v>4000</v>
      </c>
      <c r="J112" s="185">
        <v>4000</v>
      </c>
      <c r="K112" s="185">
        <v>4000</v>
      </c>
      <c r="M112" s="141" t="str">
        <f t="shared" si="15"/>
        <v>322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11</v>
      </c>
      <c r="D113" s="146" t="str">
        <f t="shared" si="12"/>
        <v>Opći prihodi i primici</v>
      </c>
      <c r="E113" s="151">
        <v>3231</v>
      </c>
      <c r="F113" s="146" t="str">
        <f t="shared" si="13"/>
        <v>Usluge telefona, pošte i prijevoza</v>
      </c>
      <c r="G113" s="186" t="s">
        <v>801</v>
      </c>
      <c r="H113" s="146" t="str">
        <f t="shared" si="14"/>
        <v>PROGRAMSKO FINANCIRANJE JAVNIH VISOKIH UČILIŠTA</v>
      </c>
      <c r="I113" s="185">
        <v>37000</v>
      </c>
      <c r="J113" s="185">
        <v>37000</v>
      </c>
      <c r="K113" s="185">
        <v>37000</v>
      </c>
      <c r="M113" s="141" t="str">
        <f t="shared" si="15"/>
        <v>323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11</v>
      </c>
      <c r="D114" s="146" t="str">
        <f t="shared" si="12"/>
        <v>Opći prihodi i primici</v>
      </c>
      <c r="E114" s="151">
        <v>3232</v>
      </c>
      <c r="F114" s="146" t="str">
        <f t="shared" si="13"/>
        <v>Usluge tekućeg i investicijskog održavanja</v>
      </c>
      <c r="G114" s="186" t="s">
        <v>801</v>
      </c>
      <c r="H114" s="146" t="str">
        <f t="shared" si="14"/>
        <v>PROGRAMSKO FINANCIRANJE JAVNIH VISOKIH UČILIŠTA</v>
      </c>
      <c r="I114" s="185">
        <v>39000</v>
      </c>
      <c r="J114" s="185">
        <v>39000</v>
      </c>
      <c r="K114" s="185">
        <v>39000</v>
      </c>
      <c r="M114" s="141" t="str">
        <f t="shared" si="15"/>
        <v>323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11</v>
      </c>
      <c r="D115" s="146" t="str">
        <f t="shared" si="12"/>
        <v>Opći prihodi i primici</v>
      </c>
      <c r="E115" s="151">
        <v>3233</v>
      </c>
      <c r="F115" s="146" t="str">
        <f t="shared" si="13"/>
        <v>Usluge promidžbe i informiranja</v>
      </c>
      <c r="G115" s="186" t="s">
        <v>801</v>
      </c>
      <c r="H115" s="146" t="str">
        <f t="shared" si="14"/>
        <v>PROGRAMSKO FINANCIRANJE JAVNIH VISOKIH UČILIŠTA</v>
      </c>
      <c r="I115" s="185">
        <v>8000</v>
      </c>
      <c r="J115" s="185">
        <v>8000</v>
      </c>
      <c r="K115" s="185">
        <v>8000</v>
      </c>
      <c r="M115" s="141" t="str">
        <f t="shared" si="15"/>
        <v>323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11</v>
      </c>
      <c r="D116" s="146" t="str">
        <f t="shared" si="12"/>
        <v>Opći prihodi i primici</v>
      </c>
      <c r="E116" s="151">
        <v>3235</v>
      </c>
      <c r="F116" s="146" t="str">
        <f t="shared" si="13"/>
        <v>Zakupnine i najamnine</v>
      </c>
      <c r="G116" s="186" t="s">
        <v>801</v>
      </c>
      <c r="H116" s="146" t="str">
        <f t="shared" si="14"/>
        <v>PROGRAMSKO FINANCIRANJE JAVNIH VISOKIH UČILIŠTA</v>
      </c>
      <c r="I116" s="185">
        <v>20000</v>
      </c>
      <c r="J116" s="185">
        <v>20000</v>
      </c>
      <c r="K116" s="185">
        <v>20000</v>
      </c>
      <c r="M116" s="141" t="str">
        <f t="shared" si="15"/>
        <v>323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11</v>
      </c>
      <c r="D117" s="146" t="str">
        <f t="shared" si="12"/>
        <v>Opći prihodi i primici</v>
      </c>
      <c r="E117" s="151">
        <v>3237</v>
      </c>
      <c r="F117" s="146" t="str">
        <f t="shared" si="13"/>
        <v>Intelektualne i osobne usluge</v>
      </c>
      <c r="G117" s="186" t="s">
        <v>801</v>
      </c>
      <c r="H117" s="146" t="str">
        <f t="shared" si="14"/>
        <v>PROGRAMSKO FINANCIRANJE JAVNIH VISOKIH UČILIŠTA</v>
      </c>
      <c r="I117" s="185">
        <v>61000</v>
      </c>
      <c r="J117" s="185">
        <v>61000</v>
      </c>
      <c r="K117" s="185">
        <v>61000</v>
      </c>
      <c r="M117" s="141" t="str">
        <f t="shared" si="15"/>
        <v>323</v>
      </c>
      <c r="N117" s="141" t="str">
        <f t="shared" si="16"/>
        <v>32</v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11</v>
      </c>
      <c r="D118" s="146" t="str">
        <f t="shared" si="12"/>
        <v>Opći prihodi i primici</v>
      </c>
      <c r="E118" s="151">
        <v>3238</v>
      </c>
      <c r="F118" s="146" t="str">
        <f t="shared" si="13"/>
        <v>Računalne usluge</v>
      </c>
      <c r="G118" s="186" t="s">
        <v>801</v>
      </c>
      <c r="H118" s="146" t="str">
        <f t="shared" si="14"/>
        <v>PROGRAMSKO FINANCIRANJE JAVNIH VISOKIH UČILIŠTA</v>
      </c>
      <c r="I118" s="185">
        <v>85000</v>
      </c>
      <c r="J118" s="185">
        <v>85000</v>
      </c>
      <c r="K118" s="185">
        <v>85000</v>
      </c>
      <c r="M118" s="141" t="str">
        <f t="shared" si="15"/>
        <v>323</v>
      </c>
      <c r="N118" s="141" t="str">
        <f t="shared" si="16"/>
        <v>32</v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11</v>
      </c>
      <c r="D119" s="146" t="str">
        <f t="shared" si="12"/>
        <v>Opći prihodi i primici</v>
      </c>
      <c r="E119" s="151">
        <v>3239</v>
      </c>
      <c r="F119" s="146" t="str">
        <f t="shared" si="13"/>
        <v>Ostale usluge</v>
      </c>
      <c r="G119" s="186" t="s">
        <v>801</v>
      </c>
      <c r="H119" s="146" t="str">
        <f t="shared" si="14"/>
        <v>PROGRAMSKO FINANCIRANJE JAVNIH VISOKIH UČILIŠTA</v>
      </c>
      <c r="I119" s="185">
        <v>70000</v>
      </c>
      <c r="J119" s="185">
        <v>70000</v>
      </c>
      <c r="K119" s="185">
        <v>70000</v>
      </c>
      <c r="M119" s="141" t="str">
        <f t="shared" si="15"/>
        <v>323</v>
      </c>
      <c r="N119" s="141" t="str">
        <f t="shared" si="16"/>
        <v>32</v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11</v>
      </c>
      <c r="D120" s="146" t="str">
        <f t="shared" si="12"/>
        <v>Opći prihodi i primici</v>
      </c>
      <c r="E120" s="151">
        <v>3241</v>
      </c>
      <c r="F120" s="146" t="str">
        <f t="shared" si="13"/>
        <v>Naknade troškova osobama izvan radnog odnosa</v>
      </c>
      <c r="G120" s="186" t="s">
        <v>801</v>
      </c>
      <c r="H120" s="146" t="str">
        <f t="shared" si="14"/>
        <v>PROGRAMSKO FINANCIRANJE JAVNIH VISOKIH UČILIŠTA</v>
      </c>
      <c r="I120" s="185">
        <v>2000</v>
      </c>
      <c r="J120" s="185">
        <v>2000</v>
      </c>
      <c r="K120" s="185">
        <v>2000</v>
      </c>
      <c r="M120" s="141" t="str">
        <f t="shared" si="15"/>
        <v>324</v>
      </c>
      <c r="N120" s="141" t="str">
        <f t="shared" si="16"/>
        <v>32</v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11</v>
      </c>
      <c r="D121" s="146" t="str">
        <f t="shared" si="12"/>
        <v>Opći prihodi i primici</v>
      </c>
      <c r="E121" s="151">
        <v>3292</v>
      </c>
      <c r="F121" s="146" t="str">
        <f t="shared" si="13"/>
        <v>Premije osiguranja</v>
      </c>
      <c r="G121" s="186" t="s">
        <v>801</v>
      </c>
      <c r="H121" s="146" t="str">
        <f t="shared" si="14"/>
        <v>PROGRAMSKO FINANCIRANJE JAVNIH VISOKIH UČILIŠTA</v>
      </c>
      <c r="I121" s="185">
        <v>0</v>
      </c>
      <c r="J121" s="185">
        <v>0</v>
      </c>
      <c r="K121" s="185">
        <v>0</v>
      </c>
      <c r="M121" s="141" t="str">
        <f t="shared" si="15"/>
        <v>329</v>
      </c>
      <c r="N121" s="141" t="str">
        <f t="shared" si="16"/>
        <v>32</v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11</v>
      </c>
      <c r="D122" s="146" t="str">
        <f t="shared" si="12"/>
        <v>Opći prihodi i primici</v>
      </c>
      <c r="E122" s="151">
        <v>3293</v>
      </c>
      <c r="F122" s="146" t="str">
        <f t="shared" si="13"/>
        <v>Reprezentacija</v>
      </c>
      <c r="G122" s="186" t="s">
        <v>801</v>
      </c>
      <c r="H122" s="146" t="str">
        <f t="shared" si="14"/>
        <v>PROGRAMSKO FINANCIRANJE JAVNIH VISOKIH UČILIŠTA</v>
      </c>
      <c r="I122" s="185">
        <v>1000</v>
      </c>
      <c r="J122" s="185">
        <v>1000</v>
      </c>
      <c r="K122" s="185">
        <v>1000</v>
      </c>
      <c r="M122" s="141" t="str">
        <f t="shared" si="15"/>
        <v>329</v>
      </c>
      <c r="N122" s="141" t="str">
        <f t="shared" si="16"/>
        <v>32</v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11</v>
      </c>
      <c r="D123" s="146" t="str">
        <f t="shared" si="12"/>
        <v>Opći prihodi i primici</v>
      </c>
      <c r="E123" s="151">
        <v>3294</v>
      </c>
      <c r="F123" s="146" t="str">
        <f t="shared" si="13"/>
        <v>Članarine i norme</v>
      </c>
      <c r="G123" s="186" t="s">
        <v>801</v>
      </c>
      <c r="H123" s="146" t="str">
        <f t="shared" si="14"/>
        <v>PROGRAMSKO FINANCIRANJE JAVNIH VISOKIH UČILIŠTA</v>
      </c>
      <c r="I123" s="185">
        <v>10000</v>
      </c>
      <c r="J123" s="185">
        <v>10000</v>
      </c>
      <c r="K123" s="185">
        <v>10000</v>
      </c>
      <c r="M123" s="141" t="str">
        <f t="shared" si="15"/>
        <v>329</v>
      </c>
      <c r="N123" s="141" t="str">
        <f t="shared" si="16"/>
        <v>32</v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11</v>
      </c>
      <c r="D124" s="146" t="str">
        <f t="shared" si="12"/>
        <v>Opći prihodi i primici</v>
      </c>
      <c r="E124" s="151">
        <v>3431</v>
      </c>
      <c r="F124" s="146" t="str">
        <f t="shared" si="13"/>
        <v>Bankarske usluge i usluge platnog prometa</v>
      </c>
      <c r="G124" s="186" t="s">
        <v>801</v>
      </c>
      <c r="H124" s="146" t="str">
        <f t="shared" si="14"/>
        <v>PROGRAMSKO FINANCIRANJE JAVNIH VISOKIH UČILIŠTA</v>
      </c>
      <c r="I124" s="185">
        <v>1000</v>
      </c>
      <c r="J124" s="185">
        <v>1000</v>
      </c>
      <c r="K124" s="185">
        <v>1000</v>
      </c>
      <c r="M124" s="141" t="str">
        <f t="shared" si="15"/>
        <v>343</v>
      </c>
      <c r="N124" s="141" t="str">
        <f t="shared" si="16"/>
        <v>34</v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11</v>
      </c>
      <c r="D125" s="146" t="str">
        <f t="shared" si="12"/>
        <v>Opći prihodi i primici</v>
      </c>
      <c r="E125" s="151">
        <v>4221</v>
      </c>
      <c r="F125" s="146" t="str">
        <f t="shared" si="13"/>
        <v>Uredska oprema i namještaj</v>
      </c>
      <c r="G125" s="186" t="s">
        <v>801</v>
      </c>
      <c r="H125" s="146" t="str">
        <f t="shared" si="14"/>
        <v>PROGRAMSKO FINANCIRANJE JAVNIH VISOKIH UČILIŠTA</v>
      </c>
      <c r="I125" s="185">
        <v>111000</v>
      </c>
      <c r="J125" s="185">
        <v>111000</v>
      </c>
      <c r="K125" s="185">
        <v>111000</v>
      </c>
      <c r="M125" s="141" t="str">
        <f t="shared" si="15"/>
        <v>422</v>
      </c>
      <c r="N125" s="141" t="str">
        <f t="shared" si="16"/>
        <v>42</v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11</v>
      </c>
      <c r="D126" s="146" t="str">
        <f t="shared" si="12"/>
        <v>Opći prihodi i primici</v>
      </c>
      <c r="E126" s="151">
        <v>4222</v>
      </c>
      <c r="F126" s="146" t="str">
        <f t="shared" si="13"/>
        <v>Komunikacijska oprema</v>
      </c>
      <c r="G126" s="186" t="s">
        <v>801</v>
      </c>
      <c r="H126" s="146" t="str">
        <f t="shared" si="14"/>
        <v>PROGRAMSKO FINANCIRANJE JAVNIH VISOKIH UČILIŠTA</v>
      </c>
      <c r="I126" s="185">
        <v>9000</v>
      </c>
      <c r="J126" s="185">
        <v>9000</v>
      </c>
      <c r="K126" s="185">
        <v>9000</v>
      </c>
      <c r="M126" s="141" t="str">
        <f t="shared" si="15"/>
        <v>422</v>
      </c>
      <c r="N126" s="141" t="str">
        <f t="shared" si="16"/>
        <v>42</v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11</v>
      </c>
      <c r="D127" s="146" t="str">
        <f t="shared" si="12"/>
        <v>Opći prihodi i primici</v>
      </c>
      <c r="E127" s="151">
        <v>4224</v>
      </c>
      <c r="F127" s="146" t="str">
        <f t="shared" si="13"/>
        <v>Medicinska i laboratorijska oprema</v>
      </c>
      <c r="G127" s="186" t="s">
        <v>801</v>
      </c>
      <c r="H127" s="146" t="str">
        <f t="shared" si="14"/>
        <v>PROGRAMSKO FINANCIRANJE JAVNIH VISOKIH UČILIŠTA</v>
      </c>
      <c r="I127" s="185">
        <v>357000</v>
      </c>
      <c r="J127" s="185">
        <v>357000</v>
      </c>
      <c r="K127" s="185">
        <v>357000</v>
      </c>
      <c r="M127" s="141" t="str">
        <f t="shared" si="15"/>
        <v>422</v>
      </c>
      <c r="N127" s="141" t="str">
        <f t="shared" si="16"/>
        <v>42</v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11</v>
      </c>
      <c r="D128" s="146" t="str">
        <f t="shared" si="12"/>
        <v>Opći prihodi i primici</v>
      </c>
      <c r="E128" s="151">
        <v>4262</v>
      </c>
      <c r="F128" s="146" t="str">
        <f t="shared" si="13"/>
        <v>Ulaganja u računalne programe</v>
      </c>
      <c r="G128" s="186" t="s">
        <v>801</v>
      </c>
      <c r="H128" s="146" t="str">
        <f t="shared" si="14"/>
        <v>PROGRAMSKO FINANCIRANJE JAVNIH VISOKIH UČILIŠTA</v>
      </c>
      <c r="I128" s="185">
        <v>52000</v>
      </c>
      <c r="J128" s="185">
        <v>52000</v>
      </c>
      <c r="K128" s="185">
        <v>52000</v>
      </c>
      <c r="M128" s="141" t="str">
        <f t="shared" si="15"/>
        <v>426</v>
      </c>
      <c r="N128" s="141" t="str">
        <f t="shared" si="16"/>
        <v>42</v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52</v>
      </c>
      <c r="D129" s="146" t="str">
        <f t="shared" si="12"/>
        <v>Ostale pomoći</v>
      </c>
      <c r="E129" s="151">
        <v>3211</v>
      </c>
      <c r="F129" s="146" t="str">
        <f t="shared" si="13"/>
        <v>Službena putovanja</v>
      </c>
      <c r="G129" s="186" t="s">
        <v>181</v>
      </c>
      <c r="H129" s="146" t="str">
        <f t="shared" si="14"/>
        <v>REDOVNA DJELATNOST SVEUČILIŠTA U RIJECI (IZ EVIDENCIJSKIH PRIHODA)</v>
      </c>
      <c r="I129" s="185">
        <v>22941</v>
      </c>
      <c r="J129" s="185">
        <v>22941</v>
      </c>
      <c r="K129" s="185">
        <v>22941</v>
      </c>
      <c r="M129" s="141" t="str">
        <f t="shared" si="15"/>
        <v>321</v>
      </c>
      <c r="N129" s="141" t="str">
        <f t="shared" si="16"/>
        <v>32</v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52</v>
      </c>
      <c r="D130" s="146" t="str">
        <f t="shared" si="12"/>
        <v>Ostale pomoći</v>
      </c>
      <c r="E130" s="151">
        <v>3213</v>
      </c>
      <c r="F130" s="146" t="str">
        <f t="shared" si="13"/>
        <v>Stručno usavršavanje zaposlenika</v>
      </c>
      <c r="G130" s="186" t="s">
        <v>181</v>
      </c>
      <c r="H130" s="146" t="str">
        <f t="shared" si="14"/>
        <v>REDOVNA DJELATNOST SVEUČILIŠTA U RIJECI (IZ EVIDENCIJSKIH PRIHODA)</v>
      </c>
      <c r="I130" s="185">
        <v>11471</v>
      </c>
      <c r="J130" s="185">
        <v>11471</v>
      </c>
      <c r="K130" s="185">
        <v>11471</v>
      </c>
      <c r="M130" s="141" t="str">
        <f t="shared" si="15"/>
        <v>321</v>
      </c>
      <c r="N130" s="141" t="str">
        <f t="shared" si="16"/>
        <v>32</v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>08006</v>
      </c>
      <c r="B131" s="145" t="str">
        <f>IF(C131="","",VLOOKUP('Opći dio'!$C$3,'Opći dio'!$L$6:$U$136,9,FALSE))</f>
        <v>Sveučilišta i veleučilišta u Republici Hrvatskoj</v>
      </c>
      <c r="C131" s="151">
        <v>52</v>
      </c>
      <c r="D131" s="146" t="str">
        <f t="shared" si="12"/>
        <v>Ostale pomoći</v>
      </c>
      <c r="E131" s="151">
        <v>3221</v>
      </c>
      <c r="F131" s="146" t="str">
        <f t="shared" si="13"/>
        <v>Uredski materijal i ostali materijalni rashodi</v>
      </c>
      <c r="G131" s="186" t="s">
        <v>181</v>
      </c>
      <c r="H131" s="146" t="str">
        <f t="shared" si="14"/>
        <v>REDOVNA DJELATNOST SVEUČILIŠTA U RIJECI (IZ EVIDENCIJSKIH PRIHODA)</v>
      </c>
      <c r="I131" s="185">
        <v>10785</v>
      </c>
      <c r="J131" s="185">
        <v>10785</v>
      </c>
      <c r="K131" s="185">
        <v>10785</v>
      </c>
      <c r="M131" s="141" t="str">
        <f t="shared" si="15"/>
        <v>322</v>
      </c>
      <c r="N131" s="141" t="str">
        <f t="shared" si="16"/>
        <v>32</v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>08006</v>
      </c>
      <c r="B132" s="145" t="str">
        <f>IF(C132="","",VLOOKUP('Opći dio'!$C$3,'Opći dio'!$L$6:$U$136,9,FALSE))</f>
        <v>Sveučilišta i veleučilišta u Republici Hrvatskoj</v>
      </c>
      <c r="C132" s="151">
        <v>52</v>
      </c>
      <c r="D132" s="146" t="str">
        <f t="shared" ref="D132:D195" si="23">IFERROR(VLOOKUP(C132,$O$6:$P$23,2,FALSE),"")</f>
        <v>Ostale pomoći</v>
      </c>
      <c r="E132" s="151">
        <v>3222</v>
      </c>
      <c r="F132" s="146" t="str">
        <f t="shared" ref="F132:F195" si="24">IFERROR(VLOOKUP(E132,$R$5:$T$129,2,FALSE),"")</f>
        <v>Materijal i sirovine</v>
      </c>
      <c r="G132" s="186" t="s">
        <v>181</v>
      </c>
      <c r="H132" s="146" t="str">
        <f t="shared" ref="H132:H195" si="25">IFERROR(VLOOKUP(G132,$X$6:$Y$200,2,FALSE),"")</f>
        <v>REDOVNA DJELATNOST SVEUČILIŠTA U RIJECI (IZ EVIDENCIJSKIH PRIHODA)</v>
      </c>
      <c r="I132" s="185">
        <v>25411</v>
      </c>
      <c r="J132" s="185">
        <v>25411</v>
      </c>
      <c r="K132" s="185">
        <v>25411</v>
      </c>
      <c r="M132" s="141" t="str">
        <f t="shared" ref="M132:M195" si="26">LEFT(E132,3)</f>
        <v>322</v>
      </c>
      <c r="N132" s="141" t="str">
        <f t="shared" ref="N132:N195" si="27">LEFT(E132,2)</f>
        <v>32</v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52</v>
      </c>
      <c r="D133" s="146" t="str">
        <f t="shared" si="23"/>
        <v>Ostale pomoći</v>
      </c>
      <c r="E133" s="151">
        <v>3225</v>
      </c>
      <c r="F133" s="146" t="str">
        <f t="shared" si="24"/>
        <v>Sitni inventar i auto gume</v>
      </c>
      <c r="G133" s="186" t="s">
        <v>181</v>
      </c>
      <c r="H133" s="146" t="str">
        <f t="shared" si="25"/>
        <v>REDOVNA DJELATNOST SVEUČILIŠTA U RIJECI (IZ EVIDENCIJSKIH PRIHODA)</v>
      </c>
      <c r="I133" s="185">
        <v>11471</v>
      </c>
      <c r="J133" s="185">
        <v>11471</v>
      </c>
      <c r="K133" s="185">
        <v>11471</v>
      </c>
      <c r="M133" s="141" t="str">
        <f t="shared" si="26"/>
        <v>322</v>
      </c>
      <c r="N133" s="141" t="str">
        <f t="shared" si="27"/>
        <v>32</v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52</v>
      </c>
      <c r="D134" s="146" t="str">
        <f t="shared" si="23"/>
        <v>Ostale pomoći</v>
      </c>
      <c r="E134" s="151">
        <v>3231</v>
      </c>
      <c r="F134" s="146" t="str">
        <f t="shared" si="24"/>
        <v>Usluge telefona, pošte i prijevoza</v>
      </c>
      <c r="G134" s="186" t="s">
        <v>181</v>
      </c>
      <c r="H134" s="146" t="str">
        <f t="shared" si="25"/>
        <v>REDOVNA DJELATNOST SVEUČILIŠTA U RIJECI (IZ EVIDENCIJSKIH PRIHODA)</v>
      </c>
      <c r="I134" s="185">
        <v>76</v>
      </c>
      <c r="J134" s="185">
        <v>76</v>
      </c>
      <c r="K134" s="185">
        <v>76</v>
      </c>
      <c r="M134" s="141" t="str">
        <f t="shared" si="26"/>
        <v>323</v>
      </c>
      <c r="N134" s="141" t="str">
        <f t="shared" si="27"/>
        <v>32</v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52</v>
      </c>
      <c r="D135" s="146" t="str">
        <f t="shared" si="23"/>
        <v>Ostale pomoći</v>
      </c>
      <c r="E135" s="151">
        <v>3235</v>
      </c>
      <c r="F135" s="146" t="str">
        <f t="shared" si="24"/>
        <v>Zakupnine i najamnine</v>
      </c>
      <c r="G135" s="186" t="s">
        <v>181</v>
      </c>
      <c r="H135" s="146" t="str">
        <f t="shared" si="25"/>
        <v>REDOVNA DJELATNOST SVEUČILIŠTA U RIJECI (IZ EVIDENCIJSKIH PRIHODA)</v>
      </c>
      <c r="I135" s="185">
        <v>1019</v>
      </c>
      <c r="J135" s="185">
        <v>1019</v>
      </c>
      <c r="K135" s="185">
        <v>1019</v>
      </c>
      <c r="M135" s="141" t="str">
        <f t="shared" si="26"/>
        <v>323</v>
      </c>
      <c r="N135" s="141" t="str">
        <f t="shared" si="27"/>
        <v>32</v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52</v>
      </c>
      <c r="D136" s="146" t="str">
        <f t="shared" si="23"/>
        <v>Ostale pomoći</v>
      </c>
      <c r="E136" s="151">
        <v>3237</v>
      </c>
      <c r="F136" s="146" t="str">
        <f t="shared" si="24"/>
        <v>Intelektualne i osobne usluge</v>
      </c>
      <c r="G136" s="186" t="s">
        <v>181</v>
      </c>
      <c r="H136" s="146" t="str">
        <f t="shared" si="25"/>
        <v>REDOVNA DJELATNOST SVEUČILIŠTA U RIJECI (IZ EVIDENCIJSKIH PRIHODA)</v>
      </c>
      <c r="I136" s="185">
        <v>45883</v>
      </c>
      <c r="J136" s="185">
        <v>45883</v>
      </c>
      <c r="K136" s="185">
        <v>45883</v>
      </c>
      <c r="M136" s="141" t="str">
        <f t="shared" si="26"/>
        <v>323</v>
      </c>
      <c r="N136" s="141" t="str">
        <f t="shared" si="27"/>
        <v>32</v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52</v>
      </c>
      <c r="D137" s="146" t="str">
        <f t="shared" si="23"/>
        <v>Ostale pomoći</v>
      </c>
      <c r="E137" s="151">
        <v>3238</v>
      </c>
      <c r="F137" s="146" t="str">
        <f t="shared" si="24"/>
        <v>Računalne usluge</v>
      </c>
      <c r="G137" s="186" t="s">
        <v>181</v>
      </c>
      <c r="H137" s="146" t="str">
        <f t="shared" si="25"/>
        <v>REDOVNA DJELATNOST SVEUČILIŠTA U RIJECI (IZ EVIDENCIJSKIH PRIHODA)</v>
      </c>
      <c r="I137" s="185">
        <v>11471</v>
      </c>
      <c r="J137" s="185">
        <v>11471</v>
      </c>
      <c r="K137" s="185">
        <v>11471</v>
      </c>
      <c r="M137" s="141" t="str">
        <f t="shared" si="26"/>
        <v>323</v>
      </c>
      <c r="N137" s="141" t="str">
        <f t="shared" si="27"/>
        <v>32</v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>08006</v>
      </c>
      <c r="B138" s="145" t="str">
        <f>IF(C138="","",VLOOKUP('Opći dio'!$C$3,'Opći dio'!$L$6:$U$136,9,FALSE))</f>
        <v>Sveučilišta i veleučilišta u Republici Hrvatskoj</v>
      </c>
      <c r="C138" s="151">
        <v>52</v>
      </c>
      <c r="D138" s="146" t="str">
        <f t="shared" si="23"/>
        <v>Ostale pomoći</v>
      </c>
      <c r="E138" s="151">
        <v>3239</v>
      </c>
      <c r="F138" s="146" t="str">
        <f t="shared" si="24"/>
        <v>Ostale usluge</v>
      </c>
      <c r="G138" s="186" t="s">
        <v>181</v>
      </c>
      <c r="H138" s="146" t="str">
        <f t="shared" si="25"/>
        <v>REDOVNA DJELATNOST SVEUČILIŠTA U RIJECI (IZ EVIDENCIJSKIH PRIHODA)</v>
      </c>
      <c r="I138" s="185">
        <v>22895</v>
      </c>
      <c r="J138" s="185">
        <v>22895</v>
      </c>
      <c r="K138" s="185">
        <v>22895</v>
      </c>
      <c r="M138" s="141" t="str">
        <f t="shared" si="26"/>
        <v>323</v>
      </c>
      <c r="N138" s="141" t="str">
        <f t="shared" si="27"/>
        <v>32</v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52</v>
      </c>
      <c r="D139" s="146" t="str">
        <f t="shared" si="23"/>
        <v>Ostale pomoći</v>
      </c>
      <c r="E139" s="151">
        <v>3241</v>
      </c>
      <c r="F139" s="146" t="str">
        <f t="shared" si="24"/>
        <v>Naknade troškova osobama izvan radnog odnosa</v>
      </c>
      <c r="G139" s="186" t="s">
        <v>181</v>
      </c>
      <c r="H139" s="146" t="str">
        <f t="shared" si="25"/>
        <v>REDOVNA DJELATNOST SVEUČILIŠTA U RIJECI (IZ EVIDENCIJSKIH PRIHODA)</v>
      </c>
      <c r="I139" s="185">
        <v>5735</v>
      </c>
      <c r="J139" s="185">
        <v>5735</v>
      </c>
      <c r="K139" s="185">
        <v>5735</v>
      </c>
      <c r="M139" s="141" t="str">
        <f t="shared" si="26"/>
        <v>324</v>
      </c>
      <c r="N139" s="141" t="str">
        <f t="shared" si="27"/>
        <v>32</v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>08006</v>
      </c>
      <c r="B140" s="145" t="str">
        <f>IF(C140="","",VLOOKUP('Opći dio'!$C$3,'Opći dio'!$L$6:$U$136,9,FALSE))</f>
        <v>Sveučilišta i veleučilišta u Republici Hrvatskoj</v>
      </c>
      <c r="C140" s="151">
        <v>52</v>
      </c>
      <c r="D140" s="146" t="str">
        <f t="shared" si="23"/>
        <v>Ostale pomoći</v>
      </c>
      <c r="E140" s="151">
        <v>3293</v>
      </c>
      <c r="F140" s="146" t="str">
        <f t="shared" si="24"/>
        <v>Reprezentacija</v>
      </c>
      <c r="G140" s="186" t="s">
        <v>181</v>
      </c>
      <c r="H140" s="146" t="str">
        <f t="shared" si="25"/>
        <v>REDOVNA DJELATNOST SVEUČILIŠTA U RIJECI (IZ EVIDENCIJSKIH PRIHODA)</v>
      </c>
      <c r="I140" s="185">
        <v>11471</v>
      </c>
      <c r="J140" s="185">
        <v>11471</v>
      </c>
      <c r="K140" s="185">
        <v>11471</v>
      </c>
      <c r="M140" s="141" t="str">
        <f t="shared" si="26"/>
        <v>329</v>
      </c>
      <c r="N140" s="141" t="str">
        <f t="shared" si="27"/>
        <v>32</v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>08006</v>
      </c>
      <c r="B141" s="145" t="str">
        <f>IF(C141="","",VLOOKUP('Opći dio'!$C$3,'Opći dio'!$L$6:$U$136,9,FALSE))</f>
        <v>Sveučilišta i veleučilišta u Republici Hrvatskoj</v>
      </c>
      <c r="C141" s="151">
        <v>52</v>
      </c>
      <c r="D141" s="146" t="str">
        <f t="shared" si="23"/>
        <v>Ostale pomoći</v>
      </c>
      <c r="E141" s="151">
        <v>3294</v>
      </c>
      <c r="F141" s="146" t="str">
        <f t="shared" si="24"/>
        <v>Članarine i norme</v>
      </c>
      <c r="G141" s="186" t="s">
        <v>181</v>
      </c>
      <c r="H141" s="146" t="str">
        <f t="shared" si="25"/>
        <v>REDOVNA DJELATNOST SVEUČILIŠTA U RIJECI (IZ EVIDENCIJSKIH PRIHODA)</v>
      </c>
      <c r="I141" s="185">
        <v>1453</v>
      </c>
      <c r="J141" s="185">
        <v>1453</v>
      </c>
      <c r="K141" s="185">
        <v>1453</v>
      </c>
      <c r="M141" s="141" t="str">
        <f t="shared" si="26"/>
        <v>329</v>
      </c>
      <c r="N141" s="141" t="str">
        <f t="shared" si="27"/>
        <v>32</v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>08006</v>
      </c>
      <c r="B142" s="145" t="str">
        <f>IF(C142="","",VLOOKUP('Opći dio'!$C$3,'Opći dio'!$L$6:$U$136,9,FALSE))</f>
        <v>Sveučilišta i veleučilišta u Republici Hrvatskoj</v>
      </c>
      <c r="C142" s="151">
        <v>52</v>
      </c>
      <c r="D142" s="146" t="str">
        <f t="shared" si="23"/>
        <v>Ostale pomoći</v>
      </c>
      <c r="E142" s="151">
        <v>3299</v>
      </c>
      <c r="F142" s="146" t="str">
        <f t="shared" si="24"/>
        <v>Ostali nespomenuti rashodi poslovanja</v>
      </c>
      <c r="G142" s="186" t="s">
        <v>181</v>
      </c>
      <c r="H142" s="146" t="str">
        <f t="shared" si="25"/>
        <v>REDOVNA DJELATNOST SVEUČILIŠTA U RIJECI (IZ EVIDENCIJSKIH PRIHODA)</v>
      </c>
      <c r="I142" s="185">
        <v>12618</v>
      </c>
      <c r="J142" s="185">
        <v>12618</v>
      </c>
      <c r="K142" s="185">
        <v>12618</v>
      </c>
      <c r="M142" s="141" t="str">
        <f t="shared" si="26"/>
        <v>329</v>
      </c>
      <c r="N142" s="141" t="str">
        <f t="shared" si="27"/>
        <v>32</v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>08006</v>
      </c>
      <c r="B143" s="145" t="str">
        <f>IF(C143="","",VLOOKUP('Opći dio'!$C$3,'Opći dio'!$L$6:$U$136,9,FALSE))</f>
        <v>Sveučilišta i veleučilišta u Republici Hrvatskoj</v>
      </c>
      <c r="C143" s="151">
        <v>52</v>
      </c>
      <c r="D143" s="146" t="str">
        <f t="shared" si="23"/>
        <v>Ostale pomoći</v>
      </c>
      <c r="E143" s="151">
        <v>3431</v>
      </c>
      <c r="F143" s="146" t="str">
        <f t="shared" si="24"/>
        <v>Bankarske usluge i usluge platnog prometa</v>
      </c>
      <c r="G143" s="186" t="s">
        <v>181</v>
      </c>
      <c r="H143" s="146" t="str">
        <f t="shared" si="25"/>
        <v>REDOVNA DJELATNOST SVEUČILIŠTA U RIJECI (IZ EVIDENCIJSKIH PRIHODA)</v>
      </c>
      <c r="I143" s="185">
        <v>50</v>
      </c>
      <c r="J143" s="185">
        <v>50</v>
      </c>
      <c r="K143" s="185">
        <v>50</v>
      </c>
      <c r="M143" s="141" t="str">
        <f t="shared" si="26"/>
        <v>343</v>
      </c>
      <c r="N143" s="141" t="str">
        <f t="shared" si="27"/>
        <v>34</v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>08006</v>
      </c>
      <c r="B144" s="145" t="str">
        <f>IF(C144="","",VLOOKUP('Opći dio'!$C$3,'Opći dio'!$L$6:$U$136,9,FALSE))</f>
        <v>Sveučilišta i veleučilišta u Republici Hrvatskoj</v>
      </c>
      <c r="C144" s="151">
        <v>52</v>
      </c>
      <c r="D144" s="146" t="str">
        <f t="shared" si="23"/>
        <v>Ostale pomoći</v>
      </c>
      <c r="E144" s="151">
        <v>3221</v>
      </c>
      <c r="F144" s="146" t="str">
        <f t="shared" si="24"/>
        <v>Uredski materijal i ostali materijalni rashodi</v>
      </c>
      <c r="G144" s="186" t="s">
        <v>181</v>
      </c>
      <c r="H144" s="146" t="str">
        <f t="shared" si="25"/>
        <v>REDOVNA DJELATNOST SVEUČILIŠTA U RIJECI (IZ EVIDENCIJSKIH PRIHODA)</v>
      </c>
      <c r="I144" s="185">
        <v>20000</v>
      </c>
      <c r="J144" s="185">
        <v>20000</v>
      </c>
      <c r="K144" s="185">
        <v>20000</v>
      </c>
      <c r="M144" s="141" t="str">
        <f t="shared" si="26"/>
        <v>322</v>
      </c>
      <c r="N144" s="141" t="str">
        <f t="shared" si="27"/>
        <v>32</v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>08006</v>
      </c>
      <c r="B145" s="145" t="str">
        <f>IF(C145="","",VLOOKUP('Opći dio'!$C$3,'Opći dio'!$L$6:$U$136,9,FALSE))</f>
        <v>Sveučilišta i veleučilišta u Republici Hrvatskoj</v>
      </c>
      <c r="C145" s="151">
        <v>52</v>
      </c>
      <c r="D145" s="146" t="str">
        <f t="shared" si="23"/>
        <v>Ostale pomoći</v>
      </c>
      <c r="E145" s="151">
        <v>3222</v>
      </c>
      <c r="F145" s="146" t="str">
        <f t="shared" si="24"/>
        <v>Materijal i sirovine</v>
      </c>
      <c r="G145" s="186" t="s">
        <v>181</v>
      </c>
      <c r="H145" s="146" t="str">
        <f t="shared" si="25"/>
        <v>REDOVNA DJELATNOST SVEUČILIŠTA U RIJECI (IZ EVIDENCIJSKIH PRIHODA)</v>
      </c>
      <c r="I145" s="185">
        <v>27000</v>
      </c>
      <c r="J145" s="185">
        <v>30000</v>
      </c>
      <c r="K145" s="185">
        <v>33000</v>
      </c>
      <c r="M145" s="141" t="str">
        <f t="shared" si="26"/>
        <v>322</v>
      </c>
      <c r="N145" s="141" t="str">
        <f t="shared" si="27"/>
        <v>32</v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>08006</v>
      </c>
      <c r="B146" s="145" t="str">
        <f>IF(C146="","",VLOOKUP('Opći dio'!$C$3,'Opći dio'!$L$6:$U$136,9,FALSE))</f>
        <v>Sveučilišta i veleučilišta u Republici Hrvatskoj</v>
      </c>
      <c r="C146" s="151">
        <v>52</v>
      </c>
      <c r="D146" s="146" t="str">
        <f t="shared" si="23"/>
        <v>Ostale pomoći</v>
      </c>
      <c r="E146" s="151">
        <v>3237</v>
      </c>
      <c r="F146" s="146" t="str">
        <f t="shared" si="24"/>
        <v>Intelektualne i osobne usluge</v>
      </c>
      <c r="G146" s="186" t="s">
        <v>181</v>
      </c>
      <c r="H146" s="146" t="str">
        <f t="shared" si="25"/>
        <v>REDOVNA DJELATNOST SVEUČILIŠTA U RIJECI (IZ EVIDENCIJSKIH PRIHODA)</v>
      </c>
      <c r="I146" s="185">
        <v>10000</v>
      </c>
      <c r="J146" s="185">
        <v>10000</v>
      </c>
      <c r="K146" s="185">
        <v>10000</v>
      </c>
      <c r="M146" s="141" t="str">
        <f t="shared" si="26"/>
        <v>323</v>
      </c>
      <c r="N146" s="141" t="str">
        <f t="shared" si="27"/>
        <v>32</v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>08006</v>
      </c>
      <c r="B147" s="145" t="str">
        <f>IF(C147="","",VLOOKUP('Opći dio'!$C$3,'Opći dio'!$L$6:$U$136,9,FALSE))</f>
        <v>Sveučilišta i veleučilišta u Republici Hrvatskoj</v>
      </c>
      <c r="C147" s="151">
        <v>52</v>
      </c>
      <c r="D147" s="146" t="str">
        <f t="shared" si="23"/>
        <v>Ostale pomoći</v>
      </c>
      <c r="E147" s="151">
        <v>4221</v>
      </c>
      <c r="F147" s="146" t="str">
        <f t="shared" si="24"/>
        <v>Uredska oprema i namještaj</v>
      </c>
      <c r="G147" s="186" t="s">
        <v>181</v>
      </c>
      <c r="H147" s="146" t="str">
        <f t="shared" si="25"/>
        <v>REDOVNA DJELATNOST SVEUČILIŠTA U RIJECI (IZ EVIDENCIJSKIH PRIHODA)</v>
      </c>
      <c r="I147" s="185">
        <v>10000</v>
      </c>
      <c r="J147" s="185">
        <v>10000</v>
      </c>
      <c r="K147" s="185">
        <v>10000</v>
      </c>
      <c r="M147" s="141" t="str">
        <f t="shared" si="26"/>
        <v>422</v>
      </c>
      <c r="N147" s="141" t="str">
        <f t="shared" si="27"/>
        <v>42</v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>08006</v>
      </c>
      <c r="B148" s="145" t="str">
        <f>IF(C148="","",VLOOKUP('Opći dio'!$C$3,'Opći dio'!$L$6:$U$136,9,FALSE))</f>
        <v>Sveučilišta i veleučilišta u Republici Hrvatskoj</v>
      </c>
      <c r="C148" s="151">
        <v>52</v>
      </c>
      <c r="D148" s="146" t="str">
        <f t="shared" si="23"/>
        <v>Ostale pomoći</v>
      </c>
      <c r="E148" s="151">
        <v>4224</v>
      </c>
      <c r="F148" s="146" t="str">
        <f t="shared" si="24"/>
        <v>Medicinska i laboratorijska oprema</v>
      </c>
      <c r="G148" s="186" t="s">
        <v>181</v>
      </c>
      <c r="H148" s="146" t="str">
        <f t="shared" si="25"/>
        <v>REDOVNA DJELATNOST SVEUČILIŠTA U RIJECI (IZ EVIDENCIJSKIH PRIHODA)</v>
      </c>
      <c r="I148" s="185">
        <v>20000</v>
      </c>
      <c r="J148" s="185">
        <v>20000</v>
      </c>
      <c r="K148" s="185">
        <v>20000</v>
      </c>
      <c r="M148" s="141" t="str">
        <f t="shared" si="26"/>
        <v>422</v>
      </c>
      <c r="N148" s="141" t="str">
        <f t="shared" si="27"/>
        <v>42</v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>08006</v>
      </c>
      <c r="B149" s="145" t="str">
        <f>IF(C149="","",VLOOKUP('Opći dio'!$C$3,'Opći dio'!$L$6:$U$136,9,FALSE))</f>
        <v>Sveučilišta i veleučilišta u Republici Hrvatskoj</v>
      </c>
      <c r="C149" s="151">
        <v>61</v>
      </c>
      <c r="D149" s="146" t="str">
        <f t="shared" si="23"/>
        <v>Donacije</v>
      </c>
      <c r="E149" s="151">
        <v>3111</v>
      </c>
      <c r="F149" s="146" t="str">
        <f t="shared" si="24"/>
        <v>Plaće za redovan rad</v>
      </c>
      <c r="G149" s="186" t="s">
        <v>181</v>
      </c>
      <c r="H149" s="146" t="str">
        <f t="shared" si="25"/>
        <v>REDOVNA DJELATNOST SVEUČILIŠTA U RIJECI (IZ EVIDENCIJSKIH PRIHODA)</v>
      </c>
      <c r="I149" s="185">
        <v>500000</v>
      </c>
      <c r="J149" s="185">
        <v>510000</v>
      </c>
      <c r="K149" s="185">
        <v>520000</v>
      </c>
      <c r="M149" s="141" t="str">
        <f t="shared" si="26"/>
        <v>311</v>
      </c>
      <c r="N149" s="141" t="str">
        <f t="shared" si="27"/>
        <v>31</v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>08006</v>
      </c>
      <c r="B150" s="145" t="str">
        <f>IF(C150="","",VLOOKUP('Opći dio'!$C$3,'Opći dio'!$L$6:$U$136,9,FALSE))</f>
        <v>Sveučilišta i veleučilišta u Republici Hrvatskoj</v>
      </c>
      <c r="C150" s="151">
        <v>61</v>
      </c>
      <c r="D150" s="146" t="str">
        <f t="shared" si="23"/>
        <v>Donacije</v>
      </c>
      <c r="E150" s="151">
        <v>3121</v>
      </c>
      <c r="F150" s="146" t="str">
        <f t="shared" si="24"/>
        <v>Ostali rashodi za zaposlene</v>
      </c>
      <c r="G150" s="186" t="s">
        <v>181</v>
      </c>
      <c r="H150" s="146" t="str">
        <f t="shared" si="25"/>
        <v>REDOVNA DJELATNOST SVEUČILIŠTA U RIJECI (IZ EVIDENCIJSKIH PRIHODA)</v>
      </c>
      <c r="I150" s="185">
        <v>5000</v>
      </c>
      <c r="J150" s="185">
        <v>6000</v>
      </c>
      <c r="K150" s="185">
        <v>63000</v>
      </c>
      <c r="M150" s="141" t="str">
        <f t="shared" si="26"/>
        <v>312</v>
      </c>
      <c r="N150" s="141" t="str">
        <f t="shared" si="27"/>
        <v>31</v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>08006</v>
      </c>
      <c r="B151" s="145" t="str">
        <f>IF(C151="","",VLOOKUP('Opći dio'!$C$3,'Opći dio'!$L$6:$U$136,9,FALSE))</f>
        <v>Sveučilišta i veleučilišta u Republici Hrvatskoj</v>
      </c>
      <c r="C151" s="151">
        <v>61</v>
      </c>
      <c r="D151" s="146" t="str">
        <f t="shared" si="23"/>
        <v>Donacije</v>
      </c>
      <c r="E151" s="151">
        <v>3132</v>
      </c>
      <c r="F151" s="146" t="str">
        <f t="shared" si="24"/>
        <v>Doprinosi za obvezno zdravstveno osiguranje</v>
      </c>
      <c r="G151" s="186" t="s">
        <v>181</v>
      </c>
      <c r="H151" s="146" t="str">
        <f t="shared" si="25"/>
        <v>REDOVNA DJELATNOST SVEUČILIŠTA U RIJECI (IZ EVIDENCIJSKIH PRIHODA)</v>
      </c>
      <c r="I151" s="185">
        <v>45000</v>
      </c>
      <c r="J151" s="185">
        <v>54000</v>
      </c>
      <c r="K151" s="185">
        <v>7000</v>
      </c>
      <c r="M151" s="141" t="str">
        <f t="shared" si="26"/>
        <v>313</v>
      </c>
      <c r="N151" s="141" t="str">
        <f t="shared" si="27"/>
        <v>31</v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>08006</v>
      </c>
      <c r="B152" s="145" t="str">
        <f>IF(C152="","",VLOOKUP('Opći dio'!$C$3,'Opći dio'!$L$6:$U$136,9,FALSE))</f>
        <v>Sveučilišta i veleučilišta u Republici Hrvatskoj</v>
      </c>
      <c r="C152" s="151">
        <v>43</v>
      </c>
      <c r="D152" s="146" t="str">
        <f t="shared" si="23"/>
        <v>Ostali prihodi za posebne namjene</v>
      </c>
      <c r="E152" s="151">
        <v>3111</v>
      </c>
      <c r="F152" s="146" t="str">
        <f t="shared" si="24"/>
        <v>Plaće za redovan rad</v>
      </c>
      <c r="G152" s="186" t="s">
        <v>181</v>
      </c>
      <c r="H152" s="146" t="str">
        <f t="shared" si="25"/>
        <v>REDOVNA DJELATNOST SVEUČILIŠTA U RIJECI (IZ EVIDENCIJSKIH PRIHODA)</v>
      </c>
      <c r="I152" s="185">
        <v>960000</v>
      </c>
      <c r="J152" s="185">
        <v>960000</v>
      </c>
      <c r="K152" s="185">
        <v>960000</v>
      </c>
      <c r="M152" s="141" t="str">
        <f t="shared" si="26"/>
        <v>311</v>
      </c>
      <c r="N152" s="141" t="str">
        <f t="shared" si="27"/>
        <v>31</v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>08006</v>
      </c>
      <c r="B153" s="145" t="str">
        <f>IF(C153="","",VLOOKUP('Opći dio'!$C$3,'Opći dio'!$L$6:$U$136,9,FALSE))</f>
        <v>Sveučilišta i veleučilišta u Republici Hrvatskoj</v>
      </c>
      <c r="C153" s="151">
        <v>43</v>
      </c>
      <c r="D153" s="146" t="str">
        <f t="shared" si="23"/>
        <v>Ostali prihodi za posebne namjene</v>
      </c>
      <c r="E153" s="151">
        <v>3121</v>
      </c>
      <c r="F153" s="146" t="str">
        <f t="shared" si="24"/>
        <v>Ostali rashodi za zaposlene</v>
      </c>
      <c r="G153" s="186" t="s">
        <v>181</v>
      </c>
      <c r="H153" s="146" t="str">
        <f t="shared" si="25"/>
        <v>REDOVNA DJELATNOST SVEUČILIŠTA U RIJECI (IZ EVIDENCIJSKIH PRIHODA)</v>
      </c>
      <c r="I153" s="185">
        <v>40000</v>
      </c>
      <c r="J153" s="185">
        <v>40000</v>
      </c>
      <c r="K153" s="185">
        <v>40000</v>
      </c>
      <c r="M153" s="141" t="str">
        <f t="shared" si="26"/>
        <v>312</v>
      </c>
      <c r="N153" s="141" t="str">
        <f t="shared" si="27"/>
        <v>31</v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>08006</v>
      </c>
      <c r="B154" s="145" t="str">
        <f>IF(C154="","",VLOOKUP('Opći dio'!$C$3,'Opći dio'!$L$6:$U$136,9,FALSE))</f>
        <v>Sveučilišta i veleučilišta u Republici Hrvatskoj</v>
      </c>
      <c r="C154" s="151">
        <v>43</v>
      </c>
      <c r="D154" s="146" t="str">
        <f t="shared" si="23"/>
        <v>Ostali prihodi za posebne namjene</v>
      </c>
      <c r="E154" s="151">
        <v>3132</v>
      </c>
      <c r="F154" s="146" t="str">
        <f t="shared" si="24"/>
        <v>Doprinosi za obvezno zdravstveno osiguranje</v>
      </c>
      <c r="G154" s="186" t="s">
        <v>181</v>
      </c>
      <c r="H154" s="146" t="str">
        <f t="shared" si="25"/>
        <v>REDOVNA DJELATNOST SVEUČILIŠTA U RIJECI (IZ EVIDENCIJSKIH PRIHODA)</v>
      </c>
      <c r="I154" s="185">
        <v>100000</v>
      </c>
      <c r="J154" s="185">
        <v>100000</v>
      </c>
      <c r="K154" s="185">
        <v>100000</v>
      </c>
      <c r="M154" s="141" t="str">
        <f t="shared" si="26"/>
        <v>313</v>
      </c>
      <c r="N154" s="141" t="str">
        <f t="shared" si="27"/>
        <v>31</v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E1" zoomScaleNormal="100" workbookViewId="0">
      <pane ySplit="2" topLeftCell="A111" activePane="bottomLeft" state="frozen"/>
      <selection pane="bottomLeft" activeCell="N125" sqref="N125"/>
    </sheetView>
  </sheetViews>
  <sheetFormatPr defaultColWidth="9.109375" defaultRowHeight="14.4" zeroHeight="1"/>
  <cols>
    <col min="1" max="1" width="11.5546875" style="141" customWidth="1"/>
    <col min="2" max="2" width="32.109375" style="141" customWidth="1"/>
    <col min="3" max="3" width="11.33203125" style="141" customWidth="1"/>
    <col min="4" max="4" width="25.44140625" style="141" customWidth="1"/>
    <col min="5" max="5" width="16.44140625" style="141" customWidth="1"/>
    <col min="6" max="6" width="27.109375" style="141" customWidth="1"/>
    <col min="7" max="7" width="16.44140625" style="142" customWidth="1"/>
    <col min="8" max="8" width="15.6640625" style="142" customWidth="1"/>
    <col min="9" max="9" width="15.109375" style="142" customWidth="1"/>
    <col min="10" max="10" width="33.6640625" style="142" customWidth="1"/>
    <col min="11" max="12" width="9.5546875" style="142" customWidth="1"/>
    <col min="13" max="13" width="15.109375" style="142" customWidth="1"/>
    <col min="14" max="14" width="18.33203125" style="142" customWidth="1"/>
    <col min="15" max="15" width="9.109375" style="141" customWidth="1"/>
    <col min="16" max="18" width="9.109375" style="141" hidden="1" customWidth="1"/>
    <col min="19" max="19" width="46.5546875" style="141" hidden="1" customWidth="1"/>
    <col min="20" max="21" width="9.109375" style="141" hidden="1" customWidth="1"/>
    <col min="22" max="22" width="58.88671875" style="141" hidden="1" customWidth="1"/>
    <col min="23" max="26" width="9.109375" style="141" hidden="1" customWidth="1"/>
    <col min="27" max="27" width="14.6640625" style="141" hidden="1" customWidth="1"/>
    <col min="28" max="28" width="9.109375" style="141" hidden="1" customWidth="1"/>
    <col min="29" max="30" width="9.109375" style="141" customWidth="1"/>
    <col min="31" max="16384" width="9.10937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57.6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878</v>
      </c>
      <c r="F3" s="146" t="str">
        <f>IFERROR(VLOOKUP(E3,$AA$5:$AB$500,2,FALSE),"")</f>
        <v>H2020 PIXEL Učinkovito korištenje resursa, održivi razvoj i zeleni rast luka i okolnih gradova</v>
      </c>
      <c r="G3" s="185">
        <v>165000</v>
      </c>
      <c r="H3" s="185">
        <v>0</v>
      </c>
      <c r="I3" s="185">
        <v>0</v>
      </c>
      <c r="J3" s="201"/>
      <c r="K3" s="200">
        <v>43221</v>
      </c>
      <c r="L3" s="200">
        <v>44316</v>
      </c>
      <c r="M3" s="201" t="s">
        <v>2341</v>
      </c>
      <c r="N3" s="201" t="s">
        <v>2342</v>
      </c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3121</v>
      </c>
      <c r="D4" s="146" t="str">
        <f t="shared" ref="D4:D67" si="2">IFERROR(VLOOKUP(C4,$U$5:$W$129,2,FALSE),"")</f>
        <v>Ostali rashodi za zaposlene</v>
      </c>
      <c r="E4" s="186" t="s">
        <v>878</v>
      </c>
      <c r="F4" s="146" t="str">
        <f t="shared" ref="F4:F67" si="3">IFERROR(VLOOKUP(E4,$AA$5:$AB$500,2,FALSE),"")</f>
        <v>H2020 PIXEL Učinkovito korištenje resursa, održivi razvoj i zeleni rast luka i okolnih gradova</v>
      </c>
      <c r="G4" s="185">
        <v>5000</v>
      </c>
      <c r="H4" s="185">
        <v>0</v>
      </c>
      <c r="I4" s="185">
        <v>0</v>
      </c>
      <c r="J4" s="201"/>
      <c r="K4" s="200">
        <v>43221</v>
      </c>
      <c r="L4" s="200">
        <v>44316</v>
      </c>
      <c r="M4" s="201" t="s">
        <v>2341</v>
      </c>
      <c r="N4" s="201" t="s">
        <v>2342</v>
      </c>
      <c r="P4" s="141" t="str">
        <f t="shared" ref="P4:P67" si="4">LEFT(C4,3)</f>
        <v>312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3132</v>
      </c>
      <c r="D5" s="146" t="str">
        <f t="shared" si="2"/>
        <v>Doprinosi za obvezno zdravstveno osiguranje</v>
      </c>
      <c r="E5" s="186" t="s">
        <v>878</v>
      </c>
      <c r="F5" s="146" t="str">
        <f t="shared" si="3"/>
        <v>H2020 PIXEL Učinkovito korištenje resursa, održivi razvoj i zeleni rast luka i okolnih gradova</v>
      </c>
      <c r="G5" s="185">
        <v>26000</v>
      </c>
      <c r="H5" s="185">
        <v>0</v>
      </c>
      <c r="I5" s="185">
        <v>0</v>
      </c>
      <c r="J5" s="201"/>
      <c r="K5" s="200">
        <v>43221</v>
      </c>
      <c r="L5" s="200">
        <v>44316</v>
      </c>
      <c r="M5" s="201" t="s">
        <v>2341</v>
      </c>
      <c r="N5" s="201" t="s">
        <v>2342</v>
      </c>
      <c r="P5" s="141" t="str">
        <f t="shared" si="4"/>
        <v>313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3211</v>
      </c>
      <c r="D6" s="146" t="str">
        <f t="shared" si="2"/>
        <v>Službena putovanja</v>
      </c>
      <c r="E6" s="186" t="s">
        <v>878</v>
      </c>
      <c r="F6" s="146" t="str">
        <f t="shared" si="3"/>
        <v>H2020 PIXEL Učinkovito korištenje resursa, održivi razvoj i zeleni rast luka i okolnih gradova</v>
      </c>
      <c r="G6" s="185">
        <v>6000</v>
      </c>
      <c r="H6" s="185">
        <v>0</v>
      </c>
      <c r="I6" s="185">
        <v>0</v>
      </c>
      <c r="J6" s="201"/>
      <c r="K6" s="200">
        <v>43221</v>
      </c>
      <c r="L6" s="200">
        <v>44316</v>
      </c>
      <c r="M6" s="201" t="s">
        <v>2341</v>
      </c>
      <c r="N6" s="201" t="s">
        <v>2342</v>
      </c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3212</v>
      </c>
      <c r="D7" s="146" t="str">
        <f t="shared" si="2"/>
        <v>Naknade za prijevoz, za rad na terenu i odvojeni život</v>
      </c>
      <c r="E7" s="186" t="s">
        <v>878</v>
      </c>
      <c r="F7" s="146" t="str">
        <f t="shared" si="3"/>
        <v>H2020 PIXEL Učinkovito korištenje resursa, održivi razvoj i zeleni rast luka i okolnih gradova</v>
      </c>
      <c r="G7" s="185">
        <v>4000</v>
      </c>
      <c r="H7" s="185">
        <v>0</v>
      </c>
      <c r="I7" s="185">
        <v>0</v>
      </c>
      <c r="J7" s="201"/>
      <c r="K7" s="200">
        <v>43221</v>
      </c>
      <c r="L7" s="200">
        <v>44316</v>
      </c>
      <c r="M7" s="201" t="s">
        <v>2341</v>
      </c>
      <c r="N7" s="201" t="s">
        <v>2342</v>
      </c>
      <c r="P7" s="141" t="str">
        <f t="shared" si="4"/>
        <v>321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3231</v>
      </c>
      <c r="D8" s="146" t="str">
        <f t="shared" si="2"/>
        <v>Usluge telefona, pošte i prijevoza</v>
      </c>
      <c r="E8" s="186" t="s">
        <v>878</v>
      </c>
      <c r="F8" s="146" t="str">
        <f t="shared" si="3"/>
        <v>H2020 PIXEL Učinkovito korištenje resursa, održivi razvoj i zeleni rast luka i okolnih gradova</v>
      </c>
      <c r="G8" s="185">
        <v>1000</v>
      </c>
      <c r="H8" s="185">
        <v>0</v>
      </c>
      <c r="I8" s="185">
        <v>0</v>
      </c>
      <c r="J8" s="201"/>
      <c r="K8" s="200">
        <v>43221</v>
      </c>
      <c r="L8" s="200">
        <v>44316</v>
      </c>
      <c r="M8" s="201" t="s">
        <v>2341</v>
      </c>
      <c r="N8" s="201" t="s">
        <v>2342</v>
      </c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3233</v>
      </c>
      <c r="D9" s="146" t="str">
        <f t="shared" si="2"/>
        <v>Usluge promidžbe i informiranja</v>
      </c>
      <c r="E9" s="186" t="s">
        <v>878</v>
      </c>
      <c r="F9" s="146" t="str">
        <f t="shared" si="3"/>
        <v>H2020 PIXEL Učinkovito korištenje resursa, održivi razvoj i zeleni rast luka i okolnih gradova</v>
      </c>
      <c r="G9" s="185">
        <v>2000</v>
      </c>
      <c r="H9" s="185">
        <v>0</v>
      </c>
      <c r="I9" s="185">
        <v>0</v>
      </c>
      <c r="J9" s="201"/>
      <c r="K9" s="200">
        <v>43221</v>
      </c>
      <c r="L9" s="200">
        <v>44316</v>
      </c>
      <c r="M9" s="201" t="s">
        <v>2341</v>
      </c>
      <c r="N9" s="201" t="s">
        <v>2342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3237</v>
      </c>
      <c r="D10" s="146" t="str">
        <f t="shared" si="2"/>
        <v>Intelektualne i osobne usluge</v>
      </c>
      <c r="E10" s="186" t="s">
        <v>878</v>
      </c>
      <c r="F10" s="146" t="str">
        <f t="shared" si="3"/>
        <v>H2020 PIXEL Učinkovito korištenje resursa, održivi razvoj i zeleni rast luka i okolnih gradova</v>
      </c>
      <c r="G10" s="185">
        <v>26000</v>
      </c>
      <c r="H10" s="185">
        <v>0</v>
      </c>
      <c r="I10" s="185">
        <v>0</v>
      </c>
      <c r="J10" s="201"/>
      <c r="K10" s="200">
        <v>43221</v>
      </c>
      <c r="L10" s="200">
        <v>44316</v>
      </c>
      <c r="M10" s="201" t="s">
        <v>2341</v>
      </c>
      <c r="N10" s="201" t="s">
        <v>2342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3431</v>
      </c>
      <c r="D11" s="146" t="str">
        <f t="shared" si="2"/>
        <v>Bankarske usluge i usluge platnog prometa</v>
      </c>
      <c r="E11" s="186" t="s">
        <v>878</v>
      </c>
      <c r="F11" s="146" t="str">
        <f t="shared" si="3"/>
        <v>H2020 PIXEL Učinkovito korištenje resursa, održivi razvoj i zeleni rast luka i okolnih gradova</v>
      </c>
      <c r="G11" s="185">
        <v>100</v>
      </c>
      <c r="H11" s="185">
        <v>0</v>
      </c>
      <c r="I11" s="185">
        <v>0</v>
      </c>
      <c r="J11" s="201"/>
      <c r="K11" s="200">
        <v>43221</v>
      </c>
      <c r="L11" s="200">
        <v>44316</v>
      </c>
      <c r="M11" s="201" t="s">
        <v>2341</v>
      </c>
      <c r="N11" s="201" t="s">
        <v>2342</v>
      </c>
      <c r="P11" s="141" t="str">
        <f t="shared" si="4"/>
        <v>343</v>
      </c>
      <c r="Q11" s="141" t="str">
        <f t="shared" si="5"/>
        <v>34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4221</v>
      </c>
      <c r="D12" s="146" t="str">
        <f t="shared" si="2"/>
        <v>Uredska oprema i namještaj</v>
      </c>
      <c r="E12" s="186" t="s">
        <v>878</v>
      </c>
      <c r="F12" s="146" t="str">
        <f t="shared" si="3"/>
        <v>H2020 PIXEL Učinkovito korištenje resursa, održivi razvoj i zeleni rast luka i okolnih gradova</v>
      </c>
      <c r="G12" s="185">
        <v>4000</v>
      </c>
      <c r="H12" s="185">
        <v>0</v>
      </c>
      <c r="I12" s="185">
        <v>0</v>
      </c>
      <c r="J12" s="201"/>
      <c r="K12" s="200">
        <v>43221</v>
      </c>
      <c r="L12" s="200">
        <v>44316</v>
      </c>
      <c r="M12" s="201" t="s">
        <v>2341</v>
      </c>
      <c r="N12" s="201" t="s">
        <v>2342</v>
      </c>
      <c r="P12" s="141" t="str">
        <f t="shared" si="4"/>
        <v>422</v>
      </c>
      <c r="Q12" s="141" t="str">
        <f t="shared" si="5"/>
        <v>42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3111</v>
      </c>
      <c r="D13" s="146" t="str">
        <f t="shared" si="2"/>
        <v>Plaće za redovan rad</v>
      </c>
      <c r="E13" s="186" t="s">
        <v>1116</v>
      </c>
      <c r="F13" s="146" t="str">
        <f t="shared" si="3"/>
        <v>Provedba HKO-a na razini visokog obrazovanja</v>
      </c>
      <c r="G13" s="185">
        <v>291721</v>
      </c>
      <c r="H13" s="185">
        <v>71413</v>
      </c>
      <c r="I13" s="185">
        <v>0</v>
      </c>
      <c r="J13" s="201"/>
      <c r="K13" s="200">
        <v>43546</v>
      </c>
      <c r="L13" s="200">
        <v>44642</v>
      </c>
      <c r="M13" s="201" t="s">
        <v>2343</v>
      </c>
      <c r="N13" s="201" t="s">
        <v>2344</v>
      </c>
      <c r="P13" s="141" t="str">
        <f t="shared" si="4"/>
        <v>311</v>
      </c>
      <c r="Q13" s="141" t="str">
        <f t="shared" si="5"/>
        <v>31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3132</v>
      </c>
      <c r="D14" s="146" t="str">
        <f t="shared" si="2"/>
        <v>Doprinosi za obvezno zdravstveno osiguranje</v>
      </c>
      <c r="E14" s="186" t="s">
        <v>1116</v>
      </c>
      <c r="F14" s="146" t="str">
        <f t="shared" si="3"/>
        <v>Provedba HKO-a na razini visokog obrazovanja</v>
      </c>
      <c r="G14" s="185">
        <v>50489</v>
      </c>
      <c r="H14" s="185">
        <v>14139</v>
      </c>
      <c r="I14" s="185">
        <v>0</v>
      </c>
      <c r="J14" s="201"/>
      <c r="K14" s="200">
        <v>43546</v>
      </c>
      <c r="L14" s="200">
        <v>44642</v>
      </c>
      <c r="M14" s="201" t="s">
        <v>2343</v>
      </c>
      <c r="N14" s="201" t="s">
        <v>2344</v>
      </c>
      <c r="P14" s="141" t="str">
        <f t="shared" si="4"/>
        <v>313</v>
      </c>
      <c r="Q14" s="141" t="str">
        <f t="shared" si="5"/>
        <v>31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3111</v>
      </c>
      <c r="D15" s="146" t="str">
        <f t="shared" si="2"/>
        <v>Plaće za redovan rad</v>
      </c>
      <c r="E15" s="186" t="s">
        <v>874</v>
      </c>
      <c r="F15" s="146" t="str">
        <f t="shared" si="3"/>
        <v>ERASMUS+ projekt jačanja kapaciteta za izučavanje medicine boli u zemljama zapadnog Balkana</v>
      </c>
      <c r="G15" s="185">
        <v>69000</v>
      </c>
      <c r="H15" s="185">
        <v>0</v>
      </c>
      <c r="I15" s="185">
        <v>0</v>
      </c>
      <c r="J15" s="201"/>
      <c r="K15" s="200">
        <v>43023</v>
      </c>
      <c r="L15" s="200">
        <v>44483</v>
      </c>
      <c r="M15" s="201" t="s">
        <v>435</v>
      </c>
      <c r="N15" s="201" t="s">
        <v>2345</v>
      </c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3121</v>
      </c>
      <c r="D16" s="146" t="str">
        <f t="shared" si="2"/>
        <v>Ostali rashodi za zaposlene</v>
      </c>
      <c r="E16" s="186" t="s">
        <v>874</v>
      </c>
      <c r="F16" s="146" t="str">
        <f t="shared" si="3"/>
        <v>ERASMUS+ projekt jačanja kapaciteta za izučavanje medicine boli u zemljama zapadnog Balkana</v>
      </c>
      <c r="G16" s="185">
        <v>3000</v>
      </c>
      <c r="H16" s="185">
        <v>0</v>
      </c>
      <c r="I16" s="185">
        <v>0</v>
      </c>
      <c r="J16" s="201"/>
      <c r="K16" s="200">
        <v>43023</v>
      </c>
      <c r="L16" s="200">
        <v>44483</v>
      </c>
      <c r="M16" s="201" t="s">
        <v>435</v>
      </c>
      <c r="N16" s="201" t="s">
        <v>2345</v>
      </c>
      <c r="P16" s="141" t="str">
        <f t="shared" si="4"/>
        <v>312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3132</v>
      </c>
      <c r="D17" s="146" t="str">
        <f t="shared" si="2"/>
        <v>Doprinosi za obvezno zdravstveno osiguranje</v>
      </c>
      <c r="E17" s="186" t="s">
        <v>874</v>
      </c>
      <c r="F17" s="146" t="str">
        <f t="shared" si="3"/>
        <v>ERASMUS+ projekt jačanja kapaciteta za izučavanje medicine boli u zemljama zapadnog Balkana</v>
      </c>
      <c r="G17" s="185">
        <v>12000</v>
      </c>
      <c r="H17" s="185">
        <v>0</v>
      </c>
      <c r="I17" s="185">
        <v>0</v>
      </c>
      <c r="J17" s="201"/>
      <c r="K17" s="200">
        <v>43023</v>
      </c>
      <c r="L17" s="200">
        <v>44483</v>
      </c>
      <c r="M17" s="201" t="s">
        <v>435</v>
      </c>
      <c r="N17" s="201" t="s">
        <v>2345</v>
      </c>
      <c r="P17" s="141" t="str">
        <f t="shared" si="4"/>
        <v>313</v>
      </c>
      <c r="Q17" s="141" t="str">
        <f t="shared" si="5"/>
        <v>31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51</v>
      </c>
      <c r="B18" s="146" t="str">
        <f t="shared" si="1"/>
        <v>Pomoći EU</v>
      </c>
      <c r="C18" s="151">
        <v>3211</v>
      </c>
      <c r="D18" s="146" t="str">
        <f t="shared" si="2"/>
        <v>Službena putovanja</v>
      </c>
      <c r="E18" s="186" t="s">
        <v>874</v>
      </c>
      <c r="F18" s="146" t="str">
        <f t="shared" si="3"/>
        <v>ERASMUS+ projekt jačanja kapaciteta za izučavanje medicine boli u zemljama zapadnog Balkana</v>
      </c>
      <c r="G18" s="185">
        <v>10000</v>
      </c>
      <c r="H18" s="185">
        <v>0</v>
      </c>
      <c r="I18" s="185">
        <v>0</v>
      </c>
      <c r="J18" s="201"/>
      <c r="K18" s="200">
        <v>43023</v>
      </c>
      <c r="L18" s="200">
        <v>44483</v>
      </c>
      <c r="M18" s="201" t="s">
        <v>435</v>
      </c>
      <c r="N18" s="201" t="s">
        <v>2345</v>
      </c>
      <c r="P18" s="141" t="str">
        <f t="shared" si="4"/>
        <v>321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3212</v>
      </c>
      <c r="D19" s="146" t="str">
        <f t="shared" si="2"/>
        <v>Naknade za prijevoz, za rad na terenu i odvojeni život</v>
      </c>
      <c r="E19" s="186" t="s">
        <v>874</v>
      </c>
      <c r="F19" s="146" t="str">
        <f t="shared" si="3"/>
        <v>ERASMUS+ projekt jačanja kapaciteta za izučavanje medicine boli u zemljama zapadnog Balkana</v>
      </c>
      <c r="G19" s="185">
        <v>2000</v>
      </c>
      <c r="H19" s="185">
        <v>0</v>
      </c>
      <c r="I19" s="185">
        <v>0</v>
      </c>
      <c r="J19" s="201"/>
      <c r="K19" s="200">
        <v>43023</v>
      </c>
      <c r="L19" s="200">
        <v>44483</v>
      </c>
      <c r="M19" s="201" t="s">
        <v>435</v>
      </c>
      <c r="N19" s="201" t="s">
        <v>2345</v>
      </c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3213</v>
      </c>
      <c r="D20" s="146" t="str">
        <f t="shared" si="2"/>
        <v>Stručno usavršavanje zaposlenika</v>
      </c>
      <c r="E20" s="186" t="s">
        <v>874</v>
      </c>
      <c r="F20" s="146" t="str">
        <f t="shared" si="3"/>
        <v>ERASMUS+ projekt jačanja kapaciteta za izučavanje medicine boli u zemljama zapadnog Balkana</v>
      </c>
      <c r="G20" s="185">
        <v>1000</v>
      </c>
      <c r="H20" s="185">
        <v>0</v>
      </c>
      <c r="I20" s="185">
        <v>0</v>
      </c>
      <c r="J20" s="201"/>
      <c r="K20" s="200">
        <v>43023</v>
      </c>
      <c r="L20" s="200">
        <v>44483</v>
      </c>
      <c r="M20" s="201" t="s">
        <v>435</v>
      </c>
      <c r="N20" s="201" t="s">
        <v>2345</v>
      </c>
      <c r="P20" s="141" t="str">
        <f t="shared" si="4"/>
        <v>321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51</v>
      </c>
      <c r="B21" s="146" t="str">
        <f t="shared" si="1"/>
        <v>Pomoći EU</v>
      </c>
      <c r="C21" s="151">
        <v>3221</v>
      </c>
      <c r="D21" s="146" t="str">
        <f t="shared" si="2"/>
        <v>Uredski materijal i ostali materijalni rashodi</v>
      </c>
      <c r="E21" s="186" t="s">
        <v>874</v>
      </c>
      <c r="F21" s="146" t="str">
        <f t="shared" si="3"/>
        <v>ERASMUS+ projekt jačanja kapaciteta za izučavanje medicine boli u zemljama zapadnog Balkana</v>
      </c>
      <c r="G21" s="185">
        <v>2000</v>
      </c>
      <c r="H21" s="185">
        <v>0</v>
      </c>
      <c r="I21" s="185">
        <v>0</v>
      </c>
      <c r="J21" s="201"/>
      <c r="K21" s="200">
        <v>43023</v>
      </c>
      <c r="L21" s="200">
        <v>44483</v>
      </c>
      <c r="M21" s="201" t="s">
        <v>435</v>
      </c>
      <c r="N21" s="201" t="s">
        <v>2345</v>
      </c>
      <c r="P21" s="141" t="str">
        <f t="shared" si="4"/>
        <v>322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3222</v>
      </c>
      <c r="D22" s="146" t="str">
        <f t="shared" si="2"/>
        <v>Materijal i sirovine</v>
      </c>
      <c r="E22" s="186" t="s">
        <v>874</v>
      </c>
      <c r="F22" s="146" t="str">
        <f t="shared" si="3"/>
        <v>ERASMUS+ projekt jačanja kapaciteta za izučavanje medicine boli u zemljama zapadnog Balkana</v>
      </c>
      <c r="G22" s="185">
        <v>27000</v>
      </c>
      <c r="H22" s="185">
        <v>0</v>
      </c>
      <c r="I22" s="185">
        <v>0</v>
      </c>
      <c r="J22" s="201"/>
      <c r="K22" s="200">
        <v>43023</v>
      </c>
      <c r="L22" s="200">
        <v>44483</v>
      </c>
      <c r="M22" s="201" t="s">
        <v>435</v>
      </c>
      <c r="N22" s="201" t="s">
        <v>2345</v>
      </c>
      <c r="P22" s="141" t="str">
        <f t="shared" si="4"/>
        <v>322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3225</v>
      </c>
      <c r="D23" s="146" t="str">
        <f t="shared" si="2"/>
        <v>Sitni inventar i auto gume</v>
      </c>
      <c r="E23" s="186" t="s">
        <v>874</v>
      </c>
      <c r="F23" s="146" t="str">
        <f t="shared" si="3"/>
        <v>ERASMUS+ projekt jačanja kapaciteta za izučavanje medicine boli u zemljama zapadnog Balkana</v>
      </c>
      <c r="G23" s="185">
        <v>4000</v>
      </c>
      <c r="H23" s="185">
        <v>0</v>
      </c>
      <c r="I23" s="185">
        <v>0</v>
      </c>
      <c r="J23" s="201"/>
      <c r="K23" s="200">
        <v>43023</v>
      </c>
      <c r="L23" s="200">
        <v>44483</v>
      </c>
      <c r="M23" s="201" t="s">
        <v>435</v>
      </c>
      <c r="N23" s="201" t="s">
        <v>2345</v>
      </c>
      <c r="P23" s="141" t="str">
        <f t="shared" si="4"/>
        <v>322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51</v>
      </c>
      <c r="B24" s="146" t="str">
        <f t="shared" si="1"/>
        <v>Pomoći EU</v>
      </c>
      <c r="C24" s="151">
        <v>3231</v>
      </c>
      <c r="D24" s="146" t="str">
        <f t="shared" si="2"/>
        <v>Usluge telefona, pošte i prijevoza</v>
      </c>
      <c r="E24" s="186" t="s">
        <v>874</v>
      </c>
      <c r="F24" s="146" t="str">
        <f t="shared" si="3"/>
        <v>ERASMUS+ projekt jačanja kapaciteta za izučavanje medicine boli u zemljama zapadnog Balkana</v>
      </c>
      <c r="G24" s="185">
        <v>2000</v>
      </c>
      <c r="H24" s="185">
        <v>0</v>
      </c>
      <c r="I24" s="185">
        <v>0</v>
      </c>
      <c r="J24" s="201"/>
      <c r="K24" s="200">
        <v>43023</v>
      </c>
      <c r="L24" s="200">
        <v>44483</v>
      </c>
      <c r="M24" s="201" t="s">
        <v>435</v>
      </c>
      <c r="N24" s="201" t="s">
        <v>2345</v>
      </c>
      <c r="P24" s="141" t="str">
        <f t="shared" si="4"/>
        <v>323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51</v>
      </c>
      <c r="B25" s="146" t="str">
        <f t="shared" si="1"/>
        <v>Pomoći EU</v>
      </c>
      <c r="C25" s="151">
        <v>3237</v>
      </c>
      <c r="D25" s="146" t="str">
        <f t="shared" si="2"/>
        <v>Intelektualne i osobne usluge</v>
      </c>
      <c r="E25" s="186" t="s">
        <v>874</v>
      </c>
      <c r="F25" s="146" t="str">
        <f t="shared" si="3"/>
        <v>ERASMUS+ projekt jačanja kapaciteta za izučavanje medicine boli u zemljama zapadnog Balkana</v>
      </c>
      <c r="G25" s="185">
        <v>8000</v>
      </c>
      <c r="H25" s="185">
        <v>0</v>
      </c>
      <c r="I25" s="185">
        <v>0</v>
      </c>
      <c r="J25" s="201"/>
      <c r="K25" s="200">
        <v>43023</v>
      </c>
      <c r="L25" s="200">
        <v>44483</v>
      </c>
      <c r="M25" s="201" t="s">
        <v>435</v>
      </c>
      <c r="N25" s="201" t="s">
        <v>2345</v>
      </c>
      <c r="P25" s="141" t="str">
        <f t="shared" si="4"/>
        <v>323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3239</v>
      </c>
      <c r="D26" s="146" t="str">
        <f t="shared" si="2"/>
        <v>Ostale usluge</v>
      </c>
      <c r="E26" s="186" t="s">
        <v>874</v>
      </c>
      <c r="F26" s="146" t="str">
        <f t="shared" si="3"/>
        <v>ERASMUS+ projekt jačanja kapaciteta za izučavanje medicine boli u zemljama zapadnog Balkana</v>
      </c>
      <c r="G26" s="185">
        <v>2000</v>
      </c>
      <c r="H26" s="185">
        <v>0</v>
      </c>
      <c r="I26" s="185">
        <v>0</v>
      </c>
      <c r="J26" s="201"/>
      <c r="K26" s="200">
        <v>43023</v>
      </c>
      <c r="L26" s="200">
        <v>44483</v>
      </c>
      <c r="M26" s="201" t="s">
        <v>435</v>
      </c>
      <c r="N26" s="201" t="s">
        <v>2345</v>
      </c>
      <c r="P26" s="141" t="str">
        <f t="shared" si="4"/>
        <v>323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51</v>
      </c>
      <c r="B27" s="146" t="str">
        <f t="shared" si="1"/>
        <v>Pomoći EU</v>
      </c>
      <c r="C27" s="151">
        <v>3293</v>
      </c>
      <c r="D27" s="146" t="str">
        <f t="shared" si="2"/>
        <v>Reprezentacija</v>
      </c>
      <c r="E27" s="186" t="s">
        <v>874</v>
      </c>
      <c r="F27" s="146" t="str">
        <f t="shared" si="3"/>
        <v>ERASMUS+ projekt jačanja kapaciteta za izučavanje medicine boli u zemljama zapadnog Balkana</v>
      </c>
      <c r="G27" s="185">
        <v>1000</v>
      </c>
      <c r="H27" s="185">
        <v>0</v>
      </c>
      <c r="I27" s="185">
        <v>0</v>
      </c>
      <c r="J27" s="201"/>
      <c r="K27" s="200">
        <v>43023</v>
      </c>
      <c r="L27" s="200">
        <v>44483</v>
      </c>
      <c r="M27" s="201" t="s">
        <v>435</v>
      </c>
      <c r="N27" s="201" t="s">
        <v>2345</v>
      </c>
      <c r="P27" s="141" t="str">
        <f t="shared" si="4"/>
        <v>329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51</v>
      </c>
      <c r="B28" s="146" t="str">
        <f t="shared" si="1"/>
        <v>Pomoći EU</v>
      </c>
      <c r="C28" s="151">
        <v>4221</v>
      </c>
      <c r="D28" s="146" t="str">
        <f t="shared" si="2"/>
        <v>Uredska oprema i namještaj</v>
      </c>
      <c r="E28" s="186" t="s">
        <v>874</v>
      </c>
      <c r="F28" s="146" t="str">
        <f t="shared" si="3"/>
        <v>ERASMUS+ projekt jačanja kapaciteta za izučavanje medicine boli u zemljama zapadnog Balkana</v>
      </c>
      <c r="G28" s="185">
        <v>3000</v>
      </c>
      <c r="H28" s="185">
        <v>0</v>
      </c>
      <c r="I28" s="185">
        <v>0</v>
      </c>
      <c r="J28" s="201"/>
      <c r="K28" s="200">
        <v>43023</v>
      </c>
      <c r="L28" s="200">
        <v>44483</v>
      </c>
      <c r="M28" s="201" t="s">
        <v>435</v>
      </c>
      <c r="N28" s="201" t="s">
        <v>2345</v>
      </c>
      <c r="P28" s="141" t="str">
        <f t="shared" si="4"/>
        <v>422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51</v>
      </c>
      <c r="B29" s="146" t="str">
        <f t="shared" si="1"/>
        <v>Pomoći EU</v>
      </c>
      <c r="C29" s="151">
        <v>4222</v>
      </c>
      <c r="D29" s="146" t="str">
        <f t="shared" si="2"/>
        <v>Komunikacijska oprema</v>
      </c>
      <c r="E29" s="186" t="s">
        <v>874</v>
      </c>
      <c r="F29" s="146" t="str">
        <f t="shared" si="3"/>
        <v>ERASMUS+ projekt jačanja kapaciteta za izučavanje medicine boli u zemljama zapadnog Balkana</v>
      </c>
      <c r="G29" s="185">
        <v>1000</v>
      </c>
      <c r="H29" s="185">
        <v>0</v>
      </c>
      <c r="I29" s="185">
        <v>0</v>
      </c>
      <c r="J29" s="201"/>
      <c r="K29" s="200">
        <v>43023</v>
      </c>
      <c r="L29" s="200">
        <v>44483</v>
      </c>
      <c r="M29" s="201" t="s">
        <v>435</v>
      </c>
      <c r="N29" s="201" t="s">
        <v>2345</v>
      </c>
      <c r="P29" s="141" t="str">
        <f t="shared" si="4"/>
        <v>422</v>
      </c>
      <c r="Q29" s="141" t="str">
        <f t="shared" si="5"/>
        <v>42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51</v>
      </c>
      <c r="B30" s="146" t="str">
        <f t="shared" si="1"/>
        <v>Pomoći EU</v>
      </c>
      <c r="C30" s="151">
        <v>4224</v>
      </c>
      <c r="D30" s="146" t="str">
        <f t="shared" si="2"/>
        <v>Medicinska i laboratorijska oprema</v>
      </c>
      <c r="E30" s="186" t="s">
        <v>874</v>
      </c>
      <c r="F30" s="146" t="str">
        <f t="shared" si="3"/>
        <v>ERASMUS+ projekt jačanja kapaciteta za izučavanje medicine boli u zemljama zapadnog Balkana</v>
      </c>
      <c r="G30" s="185">
        <v>5000</v>
      </c>
      <c r="H30" s="185">
        <v>0</v>
      </c>
      <c r="I30" s="185">
        <v>0</v>
      </c>
      <c r="J30" s="201"/>
      <c r="K30" s="200">
        <v>43023</v>
      </c>
      <c r="L30" s="200">
        <v>44483</v>
      </c>
      <c r="M30" s="201" t="s">
        <v>435</v>
      </c>
      <c r="N30" s="201" t="s">
        <v>2345</v>
      </c>
      <c r="P30" s="141" t="str">
        <f t="shared" si="4"/>
        <v>422</v>
      </c>
      <c r="Q30" s="141" t="str">
        <f t="shared" si="5"/>
        <v>42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51</v>
      </c>
      <c r="B31" s="146" t="str">
        <f t="shared" si="1"/>
        <v>Pomoći EU</v>
      </c>
      <c r="C31" s="151">
        <v>3211</v>
      </c>
      <c r="D31" s="146" t="str">
        <f t="shared" si="2"/>
        <v>Službena putovanja</v>
      </c>
      <c r="E31" s="186" t="s">
        <v>1676</v>
      </c>
      <c r="F31" s="146" t="str">
        <f t="shared" si="3"/>
        <v>Novi koncepti vektora citomegaloviralnog cjepiva</v>
      </c>
      <c r="G31" s="185">
        <v>20000</v>
      </c>
      <c r="H31" s="185">
        <v>20000</v>
      </c>
      <c r="I31" s="185">
        <v>15000</v>
      </c>
      <c r="J31" s="201"/>
      <c r="K31" s="200">
        <v>43374</v>
      </c>
      <c r="L31" s="200">
        <v>45199</v>
      </c>
      <c r="M31" s="201" t="s">
        <v>2346</v>
      </c>
      <c r="N31" s="201" t="s">
        <v>2347</v>
      </c>
      <c r="P31" s="141" t="str">
        <f t="shared" si="4"/>
        <v>321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51</v>
      </c>
      <c r="B32" s="146" t="str">
        <f t="shared" si="1"/>
        <v>Pomoći EU</v>
      </c>
      <c r="C32" s="151">
        <v>3111</v>
      </c>
      <c r="D32" s="146" t="str">
        <f t="shared" si="2"/>
        <v>Plaće za redovan rad</v>
      </c>
      <c r="E32" s="186" t="s">
        <v>1648</v>
      </c>
      <c r="F32" s="146" t="str">
        <f t="shared" si="3"/>
        <v>HERA - Zdravstvo kao javni prostor: Socijalna integracija i socijalna raznolikost u kontekstu pristupa zdravstvenoj skrbi u Europi</v>
      </c>
      <c r="G32" s="185">
        <v>95509</v>
      </c>
      <c r="H32" s="185">
        <v>0</v>
      </c>
      <c r="I32" s="185">
        <v>0</v>
      </c>
      <c r="J32" s="201"/>
      <c r="K32" s="200">
        <v>43586</v>
      </c>
      <c r="L32" s="200">
        <v>44317</v>
      </c>
      <c r="M32" s="201" t="s">
        <v>2348</v>
      </c>
      <c r="N32" s="201" t="s">
        <v>2349</v>
      </c>
      <c r="P32" s="141" t="str">
        <f t="shared" si="4"/>
        <v>311</v>
      </c>
      <c r="Q32" s="141" t="str">
        <f t="shared" si="5"/>
        <v>31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3121</v>
      </c>
      <c r="D33" s="146" t="str">
        <f t="shared" si="2"/>
        <v>Ostali rashodi za zaposlene</v>
      </c>
      <c r="E33" s="186" t="s">
        <v>1648</v>
      </c>
      <c r="F33" s="146" t="str">
        <f t="shared" si="3"/>
        <v>HERA - Zdravstvo kao javni prostor: Socijalna integracija i socijalna raznolikost u kontekstu pristupa zdravstvenoj skrbi u Europi</v>
      </c>
      <c r="G33" s="185">
        <v>1167</v>
      </c>
      <c r="H33" s="185">
        <v>0</v>
      </c>
      <c r="I33" s="185">
        <v>0</v>
      </c>
      <c r="J33" s="201"/>
      <c r="K33" s="200">
        <v>43586</v>
      </c>
      <c r="L33" s="200">
        <v>44317</v>
      </c>
      <c r="M33" s="201" t="s">
        <v>2348</v>
      </c>
      <c r="N33" s="201" t="s">
        <v>2349</v>
      </c>
      <c r="P33" s="141" t="str">
        <f t="shared" si="4"/>
        <v>312</v>
      </c>
      <c r="Q33" s="141" t="str">
        <f t="shared" si="5"/>
        <v>31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3132</v>
      </c>
      <c r="D34" s="146" t="str">
        <f t="shared" si="2"/>
        <v>Doprinosi za obvezno zdravstveno osiguranje</v>
      </c>
      <c r="E34" s="186" t="s">
        <v>1648</v>
      </c>
      <c r="F34" s="146" t="str">
        <f t="shared" si="3"/>
        <v>HERA - Zdravstvo kao javni prostor: Socijalna integracija i socijalna raznolikost u kontekstu pristupa zdravstvenoj skrbi u Europi</v>
      </c>
      <c r="G34" s="185">
        <v>15759</v>
      </c>
      <c r="H34" s="185">
        <v>0</v>
      </c>
      <c r="I34" s="185">
        <v>0</v>
      </c>
      <c r="J34" s="201"/>
      <c r="K34" s="200">
        <v>43586</v>
      </c>
      <c r="L34" s="200">
        <v>44317</v>
      </c>
      <c r="M34" s="201" t="s">
        <v>2348</v>
      </c>
      <c r="N34" s="201" t="s">
        <v>2349</v>
      </c>
      <c r="P34" s="141" t="str">
        <f t="shared" si="4"/>
        <v>313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3211</v>
      </c>
      <c r="D35" s="146" t="str">
        <f t="shared" si="2"/>
        <v>Službena putovanja</v>
      </c>
      <c r="E35" s="186" t="s">
        <v>1648</v>
      </c>
      <c r="F35" s="146" t="str">
        <f t="shared" si="3"/>
        <v>HERA - Zdravstvo kao javni prostor: Socijalna integracija i socijalna raznolikost u kontekstu pristupa zdravstvenoj skrbi u Europi</v>
      </c>
      <c r="G35" s="185">
        <v>7430</v>
      </c>
      <c r="H35" s="185">
        <v>0</v>
      </c>
      <c r="I35" s="185">
        <v>0</v>
      </c>
      <c r="J35" s="201"/>
      <c r="K35" s="200">
        <v>43586</v>
      </c>
      <c r="L35" s="200">
        <v>44317</v>
      </c>
      <c r="M35" s="201" t="s">
        <v>2348</v>
      </c>
      <c r="N35" s="201" t="s">
        <v>2349</v>
      </c>
      <c r="P35" s="141" t="str">
        <f t="shared" si="4"/>
        <v>321</v>
      </c>
      <c r="Q35" s="141" t="str">
        <f t="shared" si="5"/>
        <v>32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3212</v>
      </c>
      <c r="D36" s="146" t="str">
        <f t="shared" si="2"/>
        <v>Naknade za prijevoz, za rad na terenu i odvojeni život</v>
      </c>
      <c r="E36" s="186" t="s">
        <v>1648</v>
      </c>
      <c r="F36" s="146" t="str">
        <f t="shared" si="3"/>
        <v>HERA - Zdravstvo kao javni prostor: Socijalna integracija i socijalna raznolikost u kontekstu pristupa zdravstvenoj skrbi u Europi</v>
      </c>
      <c r="G36" s="185">
        <v>7032</v>
      </c>
      <c r="H36" s="185">
        <v>0</v>
      </c>
      <c r="I36" s="185">
        <v>0</v>
      </c>
      <c r="J36" s="201"/>
      <c r="K36" s="200">
        <v>43586</v>
      </c>
      <c r="L36" s="200">
        <v>44317</v>
      </c>
      <c r="M36" s="201" t="s">
        <v>2348</v>
      </c>
      <c r="N36" s="201" t="s">
        <v>2349</v>
      </c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51</v>
      </c>
      <c r="B37" s="146" t="str">
        <f t="shared" si="1"/>
        <v>Pomoći EU</v>
      </c>
      <c r="C37" s="151">
        <v>3221</v>
      </c>
      <c r="D37" s="146" t="str">
        <f t="shared" si="2"/>
        <v>Uredski materijal i ostali materijalni rashodi</v>
      </c>
      <c r="E37" s="186" t="s">
        <v>1648</v>
      </c>
      <c r="F37" s="146" t="str">
        <f t="shared" si="3"/>
        <v>HERA - Zdravstvo kao javni prostor: Socijalna integracija i socijalna raznolikost u kontekstu pristupa zdravstvenoj skrbi u Europi</v>
      </c>
      <c r="G37" s="185">
        <v>341</v>
      </c>
      <c r="H37" s="185">
        <v>0</v>
      </c>
      <c r="I37" s="185">
        <v>0</v>
      </c>
      <c r="J37" s="201"/>
      <c r="K37" s="200">
        <v>43586</v>
      </c>
      <c r="L37" s="200">
        <v>44317</v>
      </c>
      <c r="M37" s="201" t="s">
        <v>2348</v>
      </c>
      <c r="N37" s="201" t="s">
        <v>2349</v>
      </c>
      <c r="P37" s="141" t="str">
        <f t="shared" si="4"/>
        <v>322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51</v>
      </c>
      <c r="B38" s="146" t="str">
        <f t="shared" si="1"/>
        <v>Pomoći EU</v>
      </c>
      <c r="C38" s="151">
        <v>3231</v>
      </c>
      <c r="D38" s="146" t="str">
        <f t="shared" si="2"/>
        <v>Usluge telefona, pošte i prijevoza</v>
      </c>
      <c r="E38" s="186" t="s">
        <v>1648</v>
      </c>
      <c r="F38" s="146" t="str">
        <f t="shared" si="3"/>
        <v>HERA - Zdravstvo kao javni prostor: Socijalna integracija i socijalna raznolikost u kontekstu pristupa zdravstvenoj skrbi u Europi</v>
      </c>
      <c r="G38" s="185">
        <v>100</v>
      </c>
      <c r="H38" s="185">
        <v>0</v>
      </c>
      <c r="I38" s="185">
        <v>0</v>
      </c>
      <c r="J38" s="201"/>
      <c r="K38" s="200">
        <v>43586</v>
      </c>
      <c r="L38" s="200">
        <v>44317</v>
      </c>
      <c r="M38" s="201" t="s">
        <v>2348</v>
      </c>
      <c r="N38" s="201" t="s">
        <v>2349</v>
      </c>
      <c r="P38" s="141" t="str">
        <f t="shared" si="4"/>
        <v>323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51</v>
      </c>
      <c r="B39" s="146" t="str">
        <f t="shared" si="1"/>
        <v>Pomoći EU</v>
      </c>
      <c r="C39" s="151">
        <v>3237</v>
      </c>
      <c r="D39" s="146" t="str">
        <f t="shared" si="2"/>
        <v>Intelektualne i osobne usluge</v>
      </c>
      <c r="E39" s="186" t="s">
        <v>1648</v>
      </c>
      <c r="F39" s="146" t="str">
        <f t="shared" si="3"/>
        <v>HERA - Zdravstvo kao javni prostor: Socijalna integracija i socijalna raznolikost u kontekstu pristupa zdravstvenoj skrbi u Europi</v>
      </c>
      <c r="G39" s="185">
        <v>532</v>
      </c>
      <c r="H39" s="185">
        <v>0</v>
      </c>
      <c r="I39" s="185">
        <v>0</v>
      </c>
      <c r="J39" s="201"/>
      <c r="K39" s="200">
        <v>43586</v>
      </c>
      <c r="L39" s="200">
        <v>44317</v>
      </c>
      <c r="M39" s="201" t="s">
        <v>2348</v>
      </c>
      <c r="N39" s="201" t="s">
        <v>2349</v>
      </c>
      <c r="P39" s="141" t="str">
        <f t="shared" si="4"/>
        <v>323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51</v>
      </c>
      <c r="B40" s="146" t="str">
        <f t="shared" si="1"/>
        <v>Pomoći EU</v>
      </c>
      <c r="C40" s="151">
        <v>3293</v>
      </c>
      <c r="D40" s="146" t="str">
        <f t="shared" si="2"/>
        <v>Reprezentacija</v>
      </c>
      <c r="E40" s="186" t="s">
        <v>1648</v>
      </c>
      <c r="F40" s="146" t="str">
        <f t="shared" si="3"/>
        <v>HERA - Zdravstvo kao javni prostor: Socijalna integracija i socijalna raznolikost u kontekstu pristupa zdravstvenoj skrbi u Europi</v>
      </c>
      <c r="G40" s="185">
        <v>222</v>
      </c>
      <c r="H40" s="185">
        <v>0</v>
      </c>
      <c r="I40" s="185">
        <v>0</v>
      </c>
      <c r="J40" s="201"/>
      <c r="K40" s="200">
        <v>43586</v>
      </c>
      <c r="L40" s="200">
        <v>44317</v>
      </c>
      <c r="M40" s="201" t="s">
        <v>2348</v>
      </c>
      <c r="N40" s="201" t="s">
        <v>2349</v>
      </c>
      <c r="P40" s="141" t="str">
        <f t="shared" si="4"/>
        <v>329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51</v>
      </c>
      <c r="B41" s="146" t="str">
        <f t="shared" si="1"/>
        <v>Pomoći EU</v>
      </c>
      <c r="C41" s="151">
        <v>3431</v>
      </c>
      <c r="D41" s="146" t="str">
        <f t="shared" si="2"/>
        <v>Bankarske usluge i usluge platnog prometa</v>
      </c>
      <c r="E41" s="186" t="s">
        <v>1648</v>
      </c>
      <c r="F41" s="146" t="str">
        <f t="shared" si="3"/>
        <v>HERA - Zdravstvo kao javni prostor: Socijalna integracija i socijalna raznolikost u kontekstu pristupa zdravstvenoj skrbi u Europi</v>
      </c>
      <c r="G41" s="185">
        <v>100</v>
      </c>
      <c r="H41" s="185">
        <v>0</v>
      </c>
      <c r="I41" s="185">
        <v>0</v>
      </c>
      <c r="J41" s="201"/>
      <c r="K41" s="200">
        <v>43586</v>
      </c>
      <c r="L41" s="200">
        <v>44317</v>
      </c>
      <c r="M41" s="201" t="s">
        <v>2348</v>
      </c>
      <c r="N41" s="201" t="s">
        <v>2349</v>
      </c>
      <c r="P41" s="141" t="str">
        <f t="shared" si="4"/>
        <v>343</v>
      </c>
      <c r="Q41" s="141" t="str">
        <f t="shared" si="5"/>
        <v>34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51</v>
      </c>
      <c r="B42" s="146" t="str">
        <f t="shared" si="1"/>
        <v>Pomoći EU</v>
      </c>
      <c r="C42" s="151">
        <v>3111</v>
      </c>
      <c r="D42" s="146" t="str">
        <f t="shared" si="2"/>
        <v>Plaće za redovan rad</v>
      </c>
      <c r="E42" s="186" t="s">
        <v>1650</v>
      </c>
      <c r="F42" s="146" t="str">
        <f t="shared" si="3"/>
        <v>VALUECARE - METODOLOGIJA NA VRIJEDNOSTI ZA INTEGRIRANU NjEGU PODRUČENA IcT-om</v>
      </c>
      <c r="G42" s="185">
        <v>107000</v>
      </c>
      <c r="H42" s="185">
        <v>110000</v>
      </c>
      <c r="I42" s="185">
        <v>114000</v>
      </c>
      <c r="J42" s="201"/>
      <c r="K42" s="200">
        <v>43800</v>
      </c>
      <c r="L42" s="200">
        <v>45260</v>
      </c>
      <c r="M42" s="201" t="s">
        <v>2350</v>
      </c>
      <c r="N42" s="201" t="s">
        <v>2351</v>
      </c>
      <c r="P42" s="141" t="str">
        <f t="shared" si="4"/>
        <v>311</v>
      </c>
      <c r="Q42" s="141" t="str">
        <f t="shared" si="5"/>
        <v>31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51</v>
      </c>
      <c r="B43" s="146" t="str">
        <f t="shared" si="1"/>
        <v>Pomoći EU</v>
      </c>
      <c r="C43" s="151">
        <v>3121</v>
      </c>
      <c r="D43" s="146" t="str">
        <f t="shared" si="2"/>
        <v>Ostali rashodi za zaposlene</v>
      </c>
      <c r="E43" s="186" t="s">
        <v>1650</v>
      </c>
      <c r="F43" s="146" t="str">
        <f t="shared" si="3"/>
        <v>VALUECARE - METODOLOGIJA NA VRIJEDNOSTI ZA INTEGRIRANU NjEGU PODRUČENA IcT-om</v>
      </c>
      <c r="G43" s="185">
        <v>1000</v>
      </c>
      <c r="H43" s="185">
        <v>1000</v>
      </c>
      <c r="I43" s="185">
        <v>1000</v>
      </c>
      <c r="J43" s="201"/>
      <c r="K43" s="200">
        <v>43800</v>
      </c>
      <c r="L43" s="200">
        <v>45260</v>
      </c>
      <c r="M43" s="201" t="s">
        <v>2350</v>
      </c>
      <c r="N43" s="201" t="s">
        <v>2351</v>
      </c>
      <c r="P43" s="141" t="str">
        <f t="shared" si="4"/>
        <v>312</v>
      </c>
      <c r="Q43" s="141" t="str">
        <f t="shared" si="5"/>
        <v>31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51</v>
      </c>
      <c r="B44" s="146" t="str">
        <f t="shared" si="1"/>
        <v>Pomoći EU</v>
      </c>
      <c r="C44" s="151">
        <v>3132</v>
      </c>
      <c r="D44" s="146" t="str">
        <f t="shared" si="2"/>
        <v>Doprinosi za obvezno zdravstveno osiguranje</v>
      </c>
      <c r="E44" s="186" t="s">
        <v>1650</v>
      </c>
      <c r="F44" s="146" t="str">
        <f t="shared" si="3"/>
        <v>VALUECARE - METODOLOGIJA NA VRIJEDNOSTI ZA INTEGRIRANU NjEGU PODRUČENA IcT-om</v>
      </c>
      <c r="G44" s="185">
        <v>18000</v>
      </c>
      <c r="H44" s="185">
        <v>18000</v>
      </c>
      <c r="I44" s="185">
        <v>19000</v>
      </c>
      <c r="J44" s="201"/>
      <c r="K44" s="200">
        <v>43800</v>
      </c>
      <c r="L44" s="200">
        <v>45260</v>
      </c>
      <c r="M44" s="201" t="s">
        <v>2350</v>
      </c>
      <c r="N44" s="201" t="s">
        <v>2351</v>
      </c>
      <c r="P44" s="141" t="str">
        <f t="shared" si="4"/>
        <v>313</v>
      </c>
      <c r="Q44" s="141" t="str">
        <f t="shared" si="5"/>
        <v>31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51</v>
      </c>
      <c r="B45" s="146" t="str">
        <f t="shared" si="1"/>
        <v>Pomoći EU</v>
      </c>
      <c r="C45" s="151">
        <v>3211</v>
      </c>
      <c r="D45" s="146" t="str">
        <f t="shared" si="2"/>
        <v>Službena putovanja</v>
      </c>
      <c r="E45" s="186" t="s">
        <v>1650</v>
      </c>
      <c r="F45" s="146" t="str">
        <f t="shared" si="3"/>
        <v>VALUECARE - METODOLOGIJA NA VRIJEDNOSTI ZA INTEGRIRANU NjEGU PODRUČENA IcT-om</v>
      </c>
      <c r="G45" s="185">
        <v>5000</v>
      </c>
      <c r="H45" s="185">
        <v>5000</v>
      </c>
      <c r="I45" s="185">
        <v>5000</v>
      </c>
      <c r="J45" s="201"/>
      <c r="K45" s="200">
        <v>43800</v>
      </c>
      <c r="L45" s="200">
        <v>45260</v>
      </c>
      <c r="M45" s="201" t="s">
        <v>2350</v>
      </c>
      <c r="N45" s="201" t="s">
        <v>2351</v>
      </c>
      <c r="P45" s="141" t="str">
        <f t="shared" si="4"/>
        <v>321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51</v>
      </c>
      <c r="B46" s="146" t="str">
        <f t="shared" si="1"/>
        <v>Pomoći EU</v>
      </c>
      <c r="C46" s="151">
        <v>3213</v>
      </c>
      <c r="D46" s="146" t="str">
        <f t="shared" si="2"/>
        <v>Stručno usavršavanje zaposlenika</v>
      </c>
      <c r="E46" s="186" t="s">
        <v>1650</v>
      </c>
      <c r="F46" s="146" t="str">
        <f t="shared" si="3"/>
        <v>VALUECARE - METODOLOGIJA NA VRIJEDNOSTI ZA INTEGRIRANU NjEGU PODRUČENA IcT-om</v>
      </c>
      <c r="G46" s="185">
        <v>10000</v>
      </c>
      <c r="H46" s="185">
        <v>10000</v>
      </c>
      <c r="I46" s="185">
        <v>10000</v>
      </c>
      <c r="J46" s="201"/>
      <c r="K46" s="200">
        <v>43800</v>
      </c>
      <c r="L46" s="200">
        <v>45260</v>
      </c>
      <c r="M46" s="201" t="s">
        <v>2350</v>
      </c>
      <c r="N46" s="201" t="s">
        <v>2351</v>
      </c>
      <c r="P46" s="141" t="str">
        <f t="shared" si="4"/>
        <v>321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51</v>
      </c>
      <c r="B47" s="146" t="str">
        <f t="shared" si="1"/>
        <v>Pomoći EU</v>
      </c>
      <c r="C47" s="151">
        <v>3221</v>
      </c>
      <c r="D47" s="146" t="str">
        <f t="shared" si="2"/>
        <v>Uredski materijal i ostali materijalni rashodi</v>
      </c>
      <c r="E47" s="186" t="s">
        <v>1650</v>
      </c>
      <c r="F47" s="146" t="str">
        <f t="shared" si="3"/>
        <v>VALUECARE - METODOLOGIJA NA VRIJEDNOSTI ZA INTEGRIRANU NjEGU PODRUČENA IcT-om</v>
      </c>
      <c r="G47" s="185">
        <v>14000</v>
      </c>
      <c r="H47" s="185">
        <v>15000</v>
      </c>
      <c r="I47" s="185">
        <v>15000</v>
      </c>
      <c r="J47" s="201"/>
      <c r="K47" s="200">
        <v>43800</v>
      </c>
      <c r="L47" s="200">
        <v>45260</v>
      </c>
      <c r="M47" s="201" t="s">
        <v>2350</v>
      </c>
      <c r="N47" s="201" t="s">
        <v>2351</v>
      </c>
      <c r="P47" s="141" t="str">
        <f t="shared" si="4"/>
        <v>322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51</v>
      </c>
      <c r="B48" s="146" t="str">
        <f t="shared" si="1"/>
        <v>Pomoći EU</v>
      </c>
      <c r="C48" s="151">
        <v>3293</v>
      </c>
      <c r="D48" s="146" t="str">
        <f t="shared" si="2"/>
        <v>Reprezentacija</v>
      </c>
      <c r="E48" s="186" t="s">
        <v>1650</v>
      </c>
      <c r="F48" s="146" t="str">
        <f t="shared" si="3"/>
        <v>VALUECARE - METODOLOGIJA NA VRIJEDNOSTI ZA INTEGRIRANU NjEGU PODRUČENA IcT-om</v>
      </c>
      <c r="G48" s="185">
        <v>1000</v>
      </c>
      <c r="H48" s="185">
        <v>1000</v>
      </c>
      <c r="I48" s="185">
        <v>1000</v>
      </c>
      <c r="J48" s="201"/>
      <c r="K48" s="200">
        <v>43800</v>
      </c>
      <c r="L48" s="200">
        <v>45260</v>
      </c>
      <c r="M48" s="201" t="s">
        <v>2350</v>
      </c>
      <c r="N48" s="201" t="s">
        <v>2351</v>
      </c>
      <c r="P48" s="141" t="str">
        <f t="shared" si="4"/>
        <v>329</v>
      </c>
      <c r="Q48" s="141" t="str">
        <f t="shared" si="5"/>
        <v>32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51</v>
      </c>
      <c r="B49" s="146" t="str">
        <f t="shared" si="1"/>
        <v>Pomoći EU</v>
      </c>
      <c r="C49" s="151">
        <v>3431</v>
      </c>
      <c r="D49" s="146" t="str">
        <f t="shared" si="2"/>
        <v>Bankarske usluge i usluge platnog prometa</v>
      </c>
      <c r="E49" s="186" t="s">
        <v>1650</v>
      </c>
      <c r="F49" s="146" t="str">
        <f t="shared" si="3"/>
        <v>VALUECARE - METODOLOGIJA NA VRIJEDNOSTI ZA INTEGRIRANU NjEGU PODRUČENA IcT-om</v>
      </c>
      <c r="G49" s="185">
        <v>100</v>
      </c>
      <c r="H49" s="185">
        <v>100</v>
      </c>
      <c r="I49" s="185">
        <v>100</v>
      </c>
      <c r="J49" s="201"/>
      <c r="K49" s="200">
        <v>43800</v>
      </c>
      <c r="L49" s="200">
        <v>45260</v>
      </c>
      <c r="M49" s="201" t="s">
        <v>2350</v>
      </c>
      <c r="N49" s="201" t="s">
        <v>2351</v>
      </c>
      <c r="P49" s="141" t="str">
        <f t="shared" si="4"/>
        <v>343</v>
      </c>
      <c r="Q49" s="141" t="str">
        <f t="shared" si="5"/>
        <v>34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51</v>
      </c>
      <c r="B50" s="146" t="str">
        <f t="shared" si="1"/>
        <v>Pomoći EU</v>
      </c>
      <c r="C50" s="151">
        <v>4221</v>
      </c>
      <c r="D50" s="146" t="str">
        <f t="shared" si="2"/>
        <v>Uredska oprema i namještaj</v>
      </c>
      <c r="E50" s="186" t="s">
        <v>1650</v>
      </c>
      <c r="F50" s="146" t="str">
        <f t="shared" si="3"/>
        <v>VALUECARE - METODOLOGIJA NA VRIJEDNOSTI ZA INTEGRIRANU NjEGU PODRUČENA IcT-om</v>
      </c>
      <c r="G50" s="185">
        <v>11000</v>
      </c>
      <c r="H50" s="185">
        <v>11000</v>
      </c>
      <c r="I50" s="185">
        <v>11000</v>
      </c>
      <c r="J50" s="201"/>
      <c r="K50" s="200">
        <v>43800</v>
      </c>
      <c r="L50" s="200">
        <v>45260</v>
      </c>
      <c r="M50" s="201" t="s">
        <v>2350</v>
      </c>
      <c r="N50" s="201" t="s">
        <v>2351</v>
      </c>
      <c r="P50" s="141" t="str">
        <f t="shared" si="4"/>
        <v>422</v>
      </c>
      <c r="Q50" s="141" t="str">
        <f t="shared" si="5"/>
        <v>42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51</v>
      </c>
      <c r="B51" s="146" t="str">
        <f t="shared" si="1"/>
        <v>Pomoći EU</v>
      </c>
      <c r="C51" s="151">
        <v>4222</v>
      </c>
      <c r="D51" s="146" t="str">
        <f t="shared" si="2"/>
        <v>Komunikacijska oprema</v>
      </c>
      <c r="E51" s="186" t="s">
        <v>1650</v>
      </c>
      <c r="F51" s="146" t="str">
        <f t="shared" si="3"/>
        <v>VALUECARE - METODOLOGIJA NA VRIJEDNOSTI ZA INTEGRIRANU NjEGU PODRUČENA IcT-om</v>
      </c>
      <c r="G51" s="185">
        <v>24000</v>
      </c>
      <c r="H51" s="185">
        <v>25000</v>
      </c>
      <c r="I51" s="185">
        <v>26000</v>
      </c>
      <c r="J51" s="201"/>
      <c r="K51" s="200">
        <v>43800</v>
      </c>
      <c r="L51" s="200">
        <v>45260</v>
      </c>
      <c r="M51" s="201" t="s">
        <v>2350</v>
      </c>
      <c r="N51" s="201" t="s">
        <v>2351</v>
      </c>
      <c r="P51" s="141" t="str">
        <f t="shared" si="4"/>
        <v>422</v>
      </c>
      <c r="Q51" s="141" t="str">
        <f t="shared" si="5"/>
        <v>42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51</v>
      </c>
      <c r="B52" s="146" t="str">
        <f t="shared" si="1"/>
        <v>Pomoći EU</v>
      </c>
      <c r="C52" s="151">
        <v>3111</v>
      </c>
      <c r="D52" s="146" t="str">
        <f t="shared" si="2"/>
        <v>Plaće za redovan rad</v>
      </c>
      <c r="E52" s="186" t="s">
        <v>1678</v>
      </c>
      <c r="F52" s="146" t="str">
        <f t="shared" si="3"/>
        <v>Rješavanje m04 paradoksa: Izbjegavanje samo-prepoznavanja koji nedostaje i ubijanje CD8 T stanica MAT uORF</v>
      </c>
      <c r="G52" s="185">
        <v>149000</v>
      </c>
      <c r="H52" s="185">
        <v>86900</v>
      </c>
      <c r="I52" s="185">
        <v>0</v>
      </c>
      <c r="J52" s="201"/>
      <c r="K52" s="200">
        <v>43647</v>
      </c>
      <c r="L52" s="200">
        <v>44742</v>
      </c>
      <c r="M52" s="201" t="s">
        <v>2353</v>
      </c>
      <c r="N52" s="201" t="s">
        <v>2354</v>
      </c>
      <c r="P52" s="141" t="str">
        <f t="shared" si="4"/>
        <v>311</v>
      </c>
      <c r="Q52" s="141" t="str">
        <f t="shared" si="5"/>
        <v>31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51</v>
      </c>
      <c r="B53" s="146" t="str">
        <f t="shared" si="1"/>
        <v>Pomoći EU</v>
      </c>
      <c r="C53" s="151">
        <v>3121</v>
      </c>
      <c r="D53" s="146" t="str">
        <f t="shared" si="2"/>
        <v>Ostali rashodi za zaposlene</v>
      </c>
      <c r="E53" s="186" t="s">
        <v>1678</v>
      </c>
      <c r="F53" s="146" t="str">
        <f t="shared" si="3"/>
        <v>Rješavanje m04 paradoksa: Izbjegavanje samo-prepoznavanja koji nedostaje i ubijanje CD8 T stanica MAT uORF</v>
      </c>
      <c r="G53" s="185">
        <v>4000</v>
      </c>
      <c r="H53" s="185">
        <v>2300</v>
      </c>
      <c r="I53" s="185">
        <v>0</v>
      </c>
      <c r="J53" s="201"/>
      <c r="K53" s="200">
        <v>43647</v>
      </c>
      <c r="L53" s="200">
        <v>44742</v>
      </c>
      <c r="M53" s="201" t="s">
        <v>2353</v>
      </c>
      <c r="N53" s="201" t="s">
        <v>2354</v>
      </c>
      <c r="P53" s="141" t="str">
        <f t="shared" si="4"/>
        <v>312</v>
      </c>
      <c r="Q53" s="141" t="str">
        <f t="shared" si="5"/>
        <v>31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51</v>
      </c>
      <c r="B54" s="146" t="str">
        <f t="shared" si="1"/>
        <v>Pomoći EU</v>
      </c>
      <c r="C54" s="151">
        <v>3132</v>
      </c>
      <c r="D54" s="146" t="str">
        <f t="shared" si="2"/>
        <v>Doprinosi za obvezno zdravstveno osiguranje</v>
      </c>
      <c r="E54" s="186" t="s">
        <v>1678</v>
      </c>
      <c r="F54" s="146" t="str">
        <f t="shared" si="3"/>
        <v>Rješavanje m04 paradoksa: Izbjegavanje samo-prepoznavanja koji nedostaje i ubijanje CD8 T stanica MAT uORF</v>
      </c>
      <c r="G54" s="185">
        <v>36000</v>
      </c>
      <c r="H54" s="185">
        <v>21000</v>
      </c>
      <c r="I54" s="185">
        <v>0</v>
      </c>
      <c r="J54" s="201"/>
      <c r="K54" s="200">
        <v>43647</v>
      </c>
      <c r="L54" s="200">
        <v>44742</v>
      </c>
      <c r="M54" s="201" t="s">
        <v>2353</v>
      </c>
      <c r="N54" s="201" t="s">
        <v>2354</v>
      </c>
      <c r="P54" s="141" t="str">
        <f t="shared" si="4"/>
        <v>313</v>
      </c>
      <c r="Q54" s="141" t="str">
        <f t="shared" si="5"/>
        <v>31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51</v>
      </c>
      <c r="B55" s="146" t="str">
        <f t="shared" si="1"/>
        <v>Pomoći EU</v>
      </c>
      <c r="C55" s="151">
        <v>3211</v>
      </c>
      <c r="D55" s="146" t="str">
        <f t="shared" si="2"/>
        <v>Službena putovanja</v>
      </c>
      <c r="E55" s="186" t="s">
        <v>1678</v>
      </c>
      <c r="F55" s="146" t="str">
        <f t="shared" si="3"/>
        <v>Rješavanje m04 paradoksa: Izbjegavanje samo-prepoznavanja koji nedostaje i ubijanje CD8 T stanica MAT uORF</v>
      </c>
      <c r="G55" s="185">
        <v>2000</v>
      </c>
      <c r="H55" s="185">
        <v>1200</v>
      </c>
      <c r="I55" s="185">
        <v>0</v>
      </c>
      <c r="J55" s="201"/>
      <c r="K55" s="200">
        <v>43647</v>
      </c>
      <c r="L55" s="200">
        <v>44742</v>
      </c>
      <c r="M55" s="201" t="s">
        <v>2353</v>
      </c>
      <c r="N55" s="201" t="s">
        <v>2354</v>
      </c>
      <c r="P55" s="141" t="str">
        <f t="shared" si="4"/>
        <v>321</v>
      </c>
      <c r="Q55" s="141" t="str">
        <f t="shared" si="5"/>
        <v>32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51</v>
      </c>
      <c r="B56" s="146" t="str">
        <f t="shared" si="1"/>
        <v>Pomoći EU</v>
      </c>
      <c r="C56" s="151">
        <v>3212</v>
      </c>
      <c r="D56" s="146" t="str">
        <f t="shared" si="2"/>
        <v>Naknade za prijevoz, za rad na terenu i odvojeni život</v>
      </c>
      <c r="E56" s="186" t="s">
        <v>1678</v>
      </c>
      <c r="F56" s="146" t="str">
        <f t="shared" si="3"/>
        <v>Rješavanje m04 paradoksa: Izbjegavanje samo-prepoznavanja koji nedostaje i ubijanje CD8 T stanica MAT uORF</v>
      </c>
      <c r="G56" s="185">
        <v>3000</v>
      </c>
      <c r="H56" s="185">
        <v>1750</v>
      </c>
      <c r="I56" s="185">
        <v>0</v>
      </c>
      <c r="J56" s="201"/>
      <c r="K56" s="200">
        <v>43647</v>
      </c>
      <c r="L56" s="200">
        <v>44742</v>
      </c>
      <c r="M56" s="201" t="s">
        <v>2353</v>
      </c>
      <c r="N56" s="201" t="s">
        <v>2354</v>
      </c>
      <c r="P56" s="141" t="str">
        <f t="shared" si="4"/>
        <v>321</v>
      </c>
      <c r="Q56" s="141" t="str">
        <f t="shared" si="5"/>
        <v>32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51</v>
      </c>
      <c r="B57" s="146" t="str">
        <f t="shared" si="1"/>
        <v>Pomoći EU</v>
      </c>
      <c r="C57" s="151">
        <v>3222</v>
      </c>
      <c r="D57" s="146" t="str">
        <f t="shared" si="2"/>
        <v>Materijal i sirovine</v>
      </c>
      <c r="E57" s="186" t="s">
        <v>1678</v>
      </c>
      <c r="F57" s="146" t="str">
        <f t="shared" si="3"/>
        <v>Rješavanje m04 paradoksa: Izbjegavanje samo-prepoznavanja koji nedostaje i ubijanje CD8 T stanica MAT uORF</v>
      </c>
      <c r="G57" s="185">
        <v>535000</v>
      </c>
      <c r="H57" s="185">
        <v>312000</v>
      </c>
      <c r="I57" s="185">
        <v>0</v>
      </c>
      <c r="J57" s="201"/>
      <c r="K57" s="200">
        <v>43647</v>
      </c>
      <c r="L57" s="200">
        <v>44742</v>
      </c>
      <c r="M57" s="201" t="s">
        <v>2353</v>
      </c>
      <c r="N57" s="201" t="s">
        <v>2354</v>
      </c>
      <c r="P57" s="141" t="str">
        <f t="shared" si="4"/>
        <v>322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51</v>
      </c>
      <c r="B58" s="146" t="str">
        <f t="shared" si="1"/>
        <v>Pomoći EU</v>
      </c>
      <c r="C58" s="151">
        <v>3225</v>
      </c>
      <c r="D58" s="146" t="str">
        <f t="shared" si="2"/>
        <v>Sitni inventar i auto gume</v>
      </c>
      <c r="E58" s="186" t="s">
        <v>1678</v>
      </c>
      <c r="F58" s="146" t="str">
        <f t="shared" si="3"/>
        <v>Rješavanje m04 paradoksa: Izbjegavanje samo-prepoznavanja koji nedostaje i ubijanje CD8 T stanica MAT uORF</v>
      </c>
      <c r="G58" s="185">
        <v>16000</v>
      </c>
      <c r="H58" s="185">
        <v>9300</v>
      </c>
      <c r="I58" s="185">
        <v>0</v>
      </c>
      <c r="J58" s="201"/>
      <c r="K58" s="200">
        <v>43647</v>
      </c>
      <c r="L58" s="200">
        <v>44742</v>
      </c>
      <c r="M58" s="201" t="s">
        <v>2353</v>
      </c>
      <c r="N58" s="201" t="s">
        <v>2354</v>
      </c>
      <c r="P58" s="141" t="str">
        <f t="shared" si="4"/>
        <v>322</v>
      </c>
      <c r="Q58" s="141" t="str">
        <f t="shared" si="5"/>
        <v>32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>
        <v>51</v>
      </c>
      <c r="B59" s="146" t="str">
        <f t="shared" si="1"/>
        <v>Pomoći EU</v>
      </c>
      <c r="C59" s="151">
        <v>3231</v>
      </c>
      <c r="D59" s="146" t="str">
        <f t="shared" si="2"/>
        <v>Usluge telefona, pošte i prijevoza</v>
      </c>
      <c r="E59" s="186" t="s">
        <v>1678</v>
      </c>
      <c r="F59" s="146" t="str">
        <f t="shared" si="3"/>
        <v>Rješavanje m04 paradoksa: Izbjegavanje samo-prepoznavanja koji nedostaje i ubijanje CD8 T stanica MAT uORF</v>
      </c>
      <c r="G59" s="185">
        <v>28000</v>
      </c>
      <c r="H59" s="185">
        <v>16500</v>
      </c>
      <c r="I59" s="185">
        <v>0</v>
      </c>
      <c r="J59" s="201"/>
      <c r="K59" s="200">
        <v>43647</v>
      </c>
      <c r="L59" s="200">
        <v>44742</v>
      </c>
      <c r="M59" s="201" t="s">
        <v>2353</v>
      </c>
      <c r="N59" s="201" t="s">
        <v>2354</v>
      </c>
      <c r="P59" s="141" t="str">
        <f t="shared" si="4"/>
        <v>323</v>
      </c>
      <c r="Q59" s="141" t="str">
        <f t="shared" si="5"/>
        <v>32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51</v>
      </c>
      <c r="B60" s="146" t="str">
        <f t="shared" si="1"/>
        <v>Pomoći EU</v>
      </c>
      <c r="C60" s="151">
        <v>3237</v>
      </c>
      <c r="D60" s="146" t="str">
        <f t="shared" si="2"/>
        <v>Intelektualne i osobne usluge</v>
      </c>
      <c r="E60" s="186" t="s">
        <v>1678</v>
      </c>
      <c r="F60" s="146" t="str">
        <f t="shared" si="3"/>
        <v>Rješavanje m04 paradoksa: Izbjegavanje samo-prepoznavanja koji nedostaje i ubijanje CD8 T stanica MAT uORF</v>
      </c>
      <c r="G60" s="185">
        <v>14000</v>
      </c>
      <c r="H60" s="185">
        <v>8200</v>
      </c>
      <c r="I60" s="185">
        <v>0</v>
      </c>
      <c r="J60" s="201"/>
      <c r="K60" s="200">
        <v>43647</v>
      </c>
      <c r="L60" s="200">
        <v>44742</v>
      </c>
      <c r="M60" s="201" t="s">
        <v>2353</v>
      </c>
      <c r="N60" s="201" t="s">
        <v>2354</v>
      </c>
      <c r="P60" s="141" t="str">
        <f t="shared" si="4"/>
        <v>323</v>
      </c>
      <c r="Q60" s="141" t="str">
        <f t="shared" si="5"/>
        <v>32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51</v>
      </c>
      <c r="B61" s="146" t="str">
        <f t="shared" si="1"/>
        <v>Pomoći EU</v>
      </c>
      <c r="C61" s="151">
        <v>3221</v>
      </c>
      <c r="D61" s="146" t="str">
        <f t="shared" si="2"/>
        <v>Uredski materijal i ostali materijalni rashodi</v>
      </c>
      <c r="E61" s="186"/>
      <c r="F61" s="146" t="str">
        <f t="shared" si="3"/>
        <v/>
      </c>
      <c r="G61" s="185">
        <v>1000</v>
      </c>
      <c r="H61" s="185">
        <v>1000</v>
      </c>
      <c r="I61" s="185">
        <v>500</v>
      </c>
      <c r="J61" s="201" t="s">
        <v>2355</v>
      </c>
      <c r="K61" s="200">
        <v>44256</v>
      </c>
      <c r="L61" s="200">
        <v>44985</v>
      </c>
      <c r="M61" s="201" t="s">
        <v>2356</v>
      </c>
      <c r="N61" s="201" t="s">
        <v>2357</v>
      </c>
      <c r="P61" s="141" t="str">
        <f t="shared" si="4"/>
        <v>322</v>
      </c>
      <c r="Q61" s="141" t="str">
        <f t="shared" si="5"/>
        <v>32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51</v>
      </c>
      <c r="B62" s="146" t="str">
        <f t="shared" si="1"/>
        <v>Pomoći EU</v>
      </c>
      <c r="C62" s="151">
        <v>3222</v>
      </c>
      <c r="D62" s="146" t="str">
        <f t="shared" si="2"/>
        <v>Materijal i sirovine</v>
      </c>
      <c r="E62" s="186"/>
      <c r="F62" s="146" t="str">
        <f t="shared" si="3"/>
        <v/>
      </c>
      <c r="G62" s="185">
        <v>225900</v>
      </c>
      <c r="H62" s="185">
        <v>188400</v>
      </c>
      <c r="I62" s="185">
        <v>36400</v>
      </c>
      <c r="J62" s="201" t="s">
        <v>2355</v>
      </c>
      <c r="K62" s="200">
        <v>44256</v>
      </c>
      <c r="L62" s="200">
        <v>44985</v>
      </c>
      <c r="M62" s="201" t="s">
        <v>2356</v>
      </c>
      <c r="N62" s="201" t="s">
        <v>2357</v>
      </c>
      <c r="P62" s="141" t="str">
        <f t="shared" si="4"/>
        <v>322</v>
      </c>
      <c r="Q62" s="141" t="str">
        <f t="shared" si="5"/>
        <v>32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51</v>
      </c>
      <c r="B63" s="146" t="str">
        <f t="shared" si="1"/>
        <v>Pomoći EU</v>
      </c>
      <c r="C63" s="151">
        <v>3225</v>
      </c>
      <c r="D63" s="146" t="str">
        <f t="shared" si="2"/>
        <v>Sitni inventar i auto gume</v>
      </c>
      <c r="E63" s="186"/>
      <c r="F63" s="146" t="str">
        <f t="shared" si="3"/>
        <v/>
      </c>
      <c r="G63" s="185">
        <v>6000</v>
      </c>
      <c r="H63" s="185">
        <v>5000</v>
      </c>
      <c r="I63" s="185">
        <v>1000</v>
      </c>
      <c r="J63" s="201" t="s">
        <v>2355</v>
      </c>
      <c r="K63" s="200">
        <v>44256</v>
      </c>
      <c r="L63" s="200">
        <v>44985</v>
      </c>
      <c r="M63" s="201" t="s">
        <v>2356</v>
      </c>
      <c r="N63" s="201" t="s">
        <v>2357</v>
      </c>
      <c r="P63" s="141" t="str">
        <f t="shared" si="4"/>
        <v>322</v>
      </c>
      <c r="Q63" s="141" t="str">
        <f t="shared" si="5"/>
        <v>32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51</v>
      </c>
      <c r="B64" s="146" t="str">
        <f t="shared" si="1"/>
        <v>Pomoći EU</v>
      </c>
      <c r="C64" s="151">
        <v>3231</v>
      </c>
      <c r="D64" s="146" t="str">
        <f t="shared" si="2"/>
        <v>Usluge telefona, pošte i prijevoza</v>
      </c>
      <c r="E64" s="186"/>
      <c r="F64" s="146" t="str">
        <f t="shared" si="3"/>
        <v/>
      </c>
      <c r="G64" s="185">
        <v>1000</v>
      </c>
      <c r="H64" s="185">
        <v>1000</v>
      </c>
      <c r="I64" s="185">
        <v>500</v>
      </c>
      <c r="J64" s="201" t="s">
        <v>2355</v>
      </c>
      <c r="K64" s="200">
        <v>44256</v>
      </c>
      <c r="L64" s="200">
        <v>44985</v>
      </c>
      <c r="M64" s="201" t="s">
        <v>2356</v>
      </c>
      <c r="N64" s="201" t="s">
        <v>2357</v>
      </c>
      <c r="P64" s="141" t="str">
        <f t="shared" si="4"/>
        <v>323</v>
      </c>
      <c r="Q64" s="141" t="str">
        <f t="shared" si="5"/>
        <v>32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51</v>
      </c>
      <c r="B65" s="146" t="str">
        <f t="shared" si="1"/>
        <v>Pomoći EU</v>
      </c>
      <c r="C65" s="151">
        <v>3232</v>
      </c>
      <c r="D65" s="146" t="str">
        <f t="shared" si="2"/>
        <v>Usluge tekućeg i investicijskog održavanja</v>
      </c>
      <c r="E65" s="186"/>
      <c r="F65" s="146" t="str">
        <f t="shared" si="3"/>
        <v/>
      </c>
      <c r="G65" s="185">
        <v>80000</v>
      </c>
      <c r="H65" s="185">
        <v>67000</v>
      </c>
      <c r="I65" s="185">
        <v>13000</v>
      </c>
      <c r="J65" s="201" t="s">
        <v>2355</v>
      </c>
      <c r="K65" s="200">
        <v>44256</v>
      </c>
      <c r="L65" s="200">
        <v>44985</v>
      </c>
      <c r="M65" s="201" t="s">
        <v>2356</v>
      </c>
      <c r="N65" s="201" t="s">
        <v>2357</v>
      </c>
      <c r="P65" s="141" t="str">
        <f t="shared" si="4"/>
        <v>323</v>
      </c>
      <c r="Q65" s="141" t="str">
        <f t="shared" si="5"/>
        <v>32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51</v>
      </c>
      <c r="B66" s="146" t="str">
        <f t="shared" si="1"/>
        <v>Pomoći EU</v>
      </c>
      <c r="C66" s="151">
        <v>3235</v>
      </c>
      <c r="D66" s="146" t="str">
        <f t="shared" si="2"/>
        <v>Zakupnine i najamnine</v>
      </c>
      <c r="E66" s="186"/>
      <c r="F66" s="146" t="str">
        <f t="shared" si="3"/>
        <v/>
      </c>
      <c r="G66" s="185">
        <v>4000</v>
      </c>
      <c r="H66" s="185">
        <v>3000</v>
      </c>
      <c r="I66" s="185">
        <v>1000</v>
      </c>
      <c r="J66" s="201" t="s">
        <v>2355</v>
      </c>
      <c r="K66" s="200">
        <v>44256</v>
      </c>
      <c r="L66" s="200">
        <v>44985</v>
      </c>
      <c r="M66" s="201" t="s">
        <v>2356</v>
      </c>
      <c r="N66" s="201" t="s">
        <v>2357</v>
      </c>
      <c r="P66" s="141" t="str">
        <f t="shared" si="4"/>
        <v>323</v>
      </c>
      <c r="Q66" s="141" t="str">
        <f t="shared" si="5"/>
        <v>32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51</v>
      </c>
      <c r="B67" s="146" t="str">
        <f t="shared" si="1"/>
        <v>Pomoći EU</v>
      </c>
      <c r="C67" s="151">
        <v>3431</v>
      </c>
      <c r="D67" s="146" t="str">
        <f t="shared" si="2"/>
        <v>Bankarske usluge i usluge platnog prometa</v>
      </c>
      <c r="E67" s="186"/>
      <c r="F67" s="146" t="str">
        <f t="shared" si="3"/>
        <v/>
      </c>
      <c r="G67" s="185">
        <v>100</v>
      </c>
      <c r="H67" s="185">
        <v>100</v>
      </c>
      <c r="I67" s="185">
        <v>100</v>
      </c>
      <c r="J67" s="201" t="s">
        <v>2355</v>
      </c>
      <c r="K67" s="200">
        <v>44256</v>
      </c>
      <c r="L67" s="200">
        <v>44985</v>
      </c>
      <c r="M67" s="201" t="s">
        <v>2356</v>
      </c>
      <c r="N67" s="201" t="s">
        <v>2357</v>
      </c>
      <c r="P67" s="141" t="str">
        <f t="shared" si="4"/>
        <v>343</v>
      </c>
      <c r="Q67" s="141" t="str">
        <f t="shared" si="5"/>
        <v>34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51</v>
      </c>
      <c r="B68" s="146" t="str">
        <f t="shared" ref="B68:B131" si="8">IFERROR(VLOOKUP(A68,$R$6:$S$23,2,FALSE),"")</f>
        <v>Pomoći EU</v>
      </c>
      <c r="C68" s="151">
        <v>4221</v>
      </c>
      <c r="D68" s="146" t="str">
        <f t="shared" ref="D68:D131" si="9">IFERROR(VLOOKUP(C68,$U$5:$W$129,2,FALSE),"")</f>
        <v>Uredska oprema i namještaj</v>
      </c>
      <c r="E68" s="186"/>
      <c r="F68" s="146" t="str">
        <f t="shared" ref="F68:F131" si="10">IFERROR(VLOOKUP(E68,$AA$5:$AB$500,2,FALSE),"")</f>
        <v/>
      </c>
      <c r="G68" s="185">
        <v>17000</v>
      </c>
      <c r="H68" s="185">
        <v>14000</v>
      </c>
      <c r="I68" s="185">
        <v>3000</v>
      </c>
      <c r="J68" s="201" t="s">
        <v>2355</v>
      </c>
      <c r="K68" s="200">
        <v>44256</v>
      </c>
      <c r="L68" s="200">
        <v>44985</v>
      </c>
      <c r="M68" s="201" t="s">
        <v>2356</v>
      </c>
      <c r="N68" s="201" t="s">
        <v>2357</v>
      </c>
      <c r="P68" s="141" t="str">
        <f t="shared" ref="P68:P131" si="11">LEFT(C68,3)</f>
        <v>422</v>
      </c>
      <c r="Q68" s="141" t="str">
        <f t="shared" ref="Q68:Q131" si="12">LEFT(C68,2)</f>
        <v>42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51</v>
      </c>
      <c r="B69" s="146" t="str">
        <f t="shared" si="8"/>
        <v>Pomoći EU</v>
      </c>
      <c r="C69" s="151">
        <v>4224</v>
      </c>
      <c r="D69" s="146" t="str">
        <f t="shared" si="9"/>
        <v>Medicinska i laboratorijska oprema</v>
      </c>
      <c r="E69" s="186"/>
      <c r="F69" s="146" t="str">
        <f t="shared" si="10"/>
        <v/>
      </c>
      <c r="G69" s="185">
        <v>40000</v>
      </c>
      <c r="H69" s="185">
        <v>33000</v>
      </c>
      <c r="I69" s="185">
        <v>7000</v>
      </c>
      <c r="J69" s="201" t="s">
        <v>2355</v>
      </c>
      <c r="K69" s="200">
        <v>44256</v>
      </c>
      <c r="L69" s="200">
        <v>44985</v>
      </c>
      <c r="M69" s="201" t="s">
        <v>2356</v>
      </c>
      <c r="N69" s="201" t="s">
        <v>2357</v>
      </c>
      <c r="P69" s="141" t="str">
        <f t="shared" si="11"/>
        <v>422</v>
      </c>
      <c r="Q69" s="141" t="str">
        <f t="shared" si="12"/>
        <v>42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51</v>
      </c>
      <c r="B70" s="146" t="str">
        <f t="shared" si="8"/>
        <v>Pomoći EU</v>
      </c>
      <c r="C70" s="151">
        <v>3111</v>
      </c>
      <c r="D70" s="146" t="str">
        <f t="shared" si="9"/>
        <v>Plaće za redovan rad</v>
      </c>
      <c r="E70" s="186" t="s">
        <v>872</v>
      </c>
      <c r="F70" s="146" t="str">
        <f t="shared" si="10"/>
        <v>Projekt Europskog društva za izučavanje traumatskog stresa</v>
      </c>
      <c r="G70" s="185">
        <v>110000</v>
      </c>
      <c r="H70" s="185">
        <v>115000</v>
      </c>
      <c r="I70" s="185">
        <v>120000</v>
      </c>
      <c r="J70" s="201"/>
      <c r="K70" s="200">
        <v>41791</v>
      </c>
      <c r="L70" s="200" t="s">
        <v>2352</v>
      </c>
      <c r="M70" s="201" t="s">
        <v>2358</v>
      </c>
      <c r="N70" s="201" t="s">
        <v>2359</v>
      </c>
      <c r="P70" s="141" t="str">
        <f t="shared" si="11"/>
        <v>311</v>
      </c>
      <c r="Q70" s="141" t="str">
        <f t="shared" si="12"/>
        <v>31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51</v>
      </c>
      <c r="B71" s="146" t="str">
        <f t="shared" si="8"/>
        <v>Pomoći EU</v>
      </c>
      <c r="C71" s="151">
        <v>3121</v>
      </c>
      <c r="D71" s="146" t="str">
        <f t="shared" si="9"/>
        <v>Ostali rashodi za zaposlene</v>
      </c>
      <c r="E71" s="186" t="s">
        <v>872</v>
      </c>
      <c r="F71" s="146" t="str">
        <f t="shared" si="10"/>
        <v>Projekt Europskog društva za izučavanje traumatskog stresa</v>
      </c>
      <c r="G71" s="185">
        <v>4000</v>
      </c>
      <c r="H71" s="185">
        <v>4000</v>
      </c>
      <c r="I71" s="185">
        <v>4000</v>
      </c>
      <c r="J71" s="201"/>
      <c r="K71" s="200">
        <v>41791</v>
      </c>
      <c r="L71" s="200" t="s">
        <v>2352</v>
      </c>
      <c r="M71" s="201" t="s">
        <v>2358</v>
      </c>
      <c r="N71" s="201" t="s">
        <v>2359</v>
      </c>
      <c r="P71" s="141" t="str">
        <f t="shared" si="11"/>
        <v>312</v>
      </c>
      <c r="Q71" s="141" t="str">
        <f t="shared" si="12"/>
        <v>31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51</v>
      </c>
      <c r="B72" s="146" t="str">
        <f t="shared" si="8"/>
        <v>Pomoći EU</v>
      </c>
      <c r="C72" s="151">
        <v>3132</v>
      </c>
      <c r="D72" s="146" t="str">
        <f t="shared" si="9"/>
        <v>Doprinosi za obvezno zdravstveno osiguranje</v>
      </c>
      <c r="E72" s="186" t="s">
        <v>872</v>
      </c>
      <c r="F72" s="146" t="str">
        <f t="shared" si="10"/>
        <v>Projekt Europskog društva za izučavanje traumatskog stresa</v>
      </c>
      <c r="G72" s="185">
        <v>19000</v>
      </c>
      <c r="H72" s="185">
        <v>22000</v>
      </c>
      <c r="I72" s="185">
        <v>23000</v>
      </c>
      <c r="J72" s="201"/>
      <c r="K72" s="200">
        <v>41791</v>
      </c>
      <c r="L72" s="200" t="s">
        <v>2352</v>
      </c>
      <c r="M72" s="201" t="s">
        <v>2358</v>
      </c>
      <c r="N72" s="201" t="s">
        <v>2359</v>
      </c>
      <c r="P72" s="141" t="str">
        <f t="shared" si="11"/>
        <v>313</v>
      </c>
      <c r="Q72" s="141" t="str">
        <f t="shared" si="12"/>
        <v>31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>
        <v>51</v>
      </c>
      <c r="B73" s="146" t="str">
        <f t="shared" si="8"/>
        <v>Pomoći EU</v>
      </c>
      <c r="C73" s="151">
        <v>3211</v>
      </c>
      <c r="D73" s="146" t="str">
        <f t="shared" si="9"/>
        <v>Službena putovanja</v>
      </c>
      <c r="E73" s="186" t="s">
        <v>872</v>
      </c>
      <c r="F73" s="146" t="str">
        <f t="shared" si="10"/>
        <v>Projekt Europskog društva za izučavanje traumatskog stresa</v>
      </c>
      <c r="G73" s="185">
        <v>15000</v>
      </c>
      <c r="H73" s="185">
        <v>16000</v>
      </c>
      <c r="I73" s="185">
        <v>17000</v>
      </c>
      <c r="J73" s="201"/>
      <c r="K73" s="200">
        <v>41791</v>
      </c>
      <c r="L73" s="200" t="s">
        <v>2352</v>
      </c>
      <c r="M73" s="201" t="s">
        <v>2358</v>
      </c>
      <c r="N73" s="201" t="s">
        <v>2359</v>
      </c>
      <c r="P73" s="141" t="str">
        <f t="shared" si="11"/>
        <v>321</v>
      </c>
      <c r="Q73" s="141" t="str">
        <f t="shared" si="12"/>
        <v>32</v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51</v>
      </c>
      <c r="B74" s="146" t="str">
        <f t="shared" si="8"/>
        <v>Pomoći EU</v>
      </c>
      <c r="C74" s="151">
        <v>3212</v>
      </c>
      <c r="D74" s="146" t="str">
        <f t="shared" si="9"/>
        <v>Naknade za prijevoz, za rad na terenu i odvojeni život</v>
      </c>
      <c r="E74" s="186" t="s">
        <v>872</v>
      </c>
      <c r="F74" s="146" t="str">
        <f t="shared" si="10"/>
        <v>Projekt Europskog društva za izučavanje traumatskog stresa</v>
      </c>
      <c r="G74" s="185">
        <v>3000</v>
      </c>
      <c r="H74" s="185">
        <v>3000</v>
      </c>
      <c r="I74" s="185">
        <v>3000</v>
      </c>
      <c r="J74" s="201"/>
      <c r="K74" s="200">
        <v>41791</v>
      </c>
      <c r="L74" s="200" t="s">
        <v>2352</v>
      </c>
      <c r="M74" s="201" t="s">
        <v>2358</v>
      </c>
      <c r="N74" s="201" t="s">
        <v>2359</v>
      </c>
      <c r="P74" s="141" t="str">
        <f t="shared" si="11"/>
        <v>321</v>
      </c>
      <c r="Q74" s="141" t="str">
        <f t="shared" si="12"/>
        <v>32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51</v>
      </c>
      <c r="B75" s="146" t="str">
        <f t="shared" si="8"/>
        <v>Pomoći EU</v>
      </c>
      <c r="C75" s="151">
        <v>3213</v>
      </c>
      <c r="D75" s="146" t="str">
        <f t="shared" si="9"/>
        <v>Stručno usavršavanje zaposlenika</v>
      </c>
      <c r="E75" s="186" t="s">
        <v>872</v>
      </c>
      <c r="F75" s="146" t="str">
        <f t="shared" si="10"/>
        <v>Projekt Europskog društva za izučavanje traumatskog stresa</v>
      </c>
      <c r="G75" s="185">
        <v>2000</v>
      </c>
      <c r="H75" s="185">
        <v>2000</v>
      </c>
      <c r="I75" s="185">
        <v>2000</v>
      </c>
      <c r="J75" s="201"/>
      <c r="K75" s="200">
        <v>41791</v>
      </c>
      <c r="L75" s="200" t="s">
        <v>2352</v>
      </c>
      <c r="M75" s="201" t="s">
        <v>2358</v>
      </c>
      <c r="N75" s="201" t="s">
        <v>2359</v>
      </c>
      <c r="P75" s="141" t="str">
        <f t="shared" si="11"/>
        <v>321</v>
      </c>
      <c r="Q75" s="141" t="str">
        <f t="shared" si="12"/>
        <v>32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51</v>
      </c>
      <c r="B76" s="146" t="str">
        <f t="shared" si="8"/>
        <v>Pomoći EU</v>
      </c>
      <c r="C76" s="151">
        <v>3221</v>
      </c>
      <c r="D76" s="146" t="str">
        <f t="shared" si="9"/>
        <v>Uredski materijal i ostali materijalni rashodi</v>
      </c>
      <c r="E76" s="186" t="s">
        <v>872</v>
      </c>
      <c r="F76" s="146" t="str">
        <f t="shared" si="10"/>
        <v>Projekt Europskog društva za izučavanje traumatskog stresa</v>
      </c>
      <c r="G76" s="185">
        <v>3000</v>
      </c>
      <c r="H76" s="185">
        <v>3000</v>
      </c>
      <c r="I76" s="185">
        <v>3000</v>
      </c>
      <c r="J76" s="201"/>
      <c r="K76" s="200">
        <v>41791</v>
      </c>
      <c r="L76" s="200" t="s">
        <v>2352</v>
      </c>
      <c r="M76" s="201" t="s">
        <v>2358</v>
      </c>
      <c r="N76" s="201" t="s">
        <v>2359</v>
      </c>
      <c r="P76" s="141" t="str">
        <f t="shared" si="11"/>
        <v>322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51</v>
      </c>
      <c r="B77" s="146" t="str">
        <f t="shared" si="8"/>
        <v>Pomoći EU</v>
      </c>
      <c r="C77" s="151">
        <v>3222</v>
      </c>
      <c r="D77" s="146" t="str">
        <f t="shared" si="9"/>
        <v>Materijal i sirovine</v>
      </c>
      <c r="E77" s="186" t="s">
        <v>872</v>
      </c>
      <c r="F77" s="146" t="str">
        <f t="shared" si="10"/>
        <v>Projekt Europskog društva za izučavanje traumatskog stresa</v>
      </c>
      <c r="G77" s="185">
        <v>10000</v>
      </c>
      <c r="H77" s="185">
        <v>12000</v>
      </c>
      <c r="I77" s="185">
        <v>15000</v>
      </c>
      <c r="J77" s="201"/>
      <c r="K77" s="200">
        <v>41791</v>
      </c>
      <c r="L77" s="200" t="s">
        <v>2352</v>
      </c>
      <c r="M77" s="201" t="s">
        <v>2358</v>
      </c>
      <c r="N77" s="201" t="s">
        <v>2359</v>
      </c>
      <c r="P77" s="141" t="str">
        <f t="shared" si="11"/>
        <v>322</v>
      </c>
      <c r="Q77" s="141" t="str">
        <f t="shared" si="12"/>
        <v>32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>
        <v>51</v>
      </c>
      <c r="B78" s="146" t="str">
        <f t="shared" si="8"/>
        <v>Pomoći EU</v>
      </c>
      <c r="C78" s="151">
        <v>3224</v>
      </c>
      <c r="D78" s="146" t="str">
        <f t="shared" si="9"/>
        <v>Materijal i dijelovi za tekuće i investicijsko održavanje</v>
      </c>
      <c r="E78" s="186" t="s">
        <v>872</v>
      </c>
      <c r="F78" s="146" t="str">
        <f t="shared" si="10"/>
        <v>Projekt Europskog društva za izučavanje traumatskog stresa</v>
      </c>
      <c r="G78" s="185">
        <v>1000</v>
      </c>
      <c r="H78" s="185">
        <v>1000</v>
      </c>
      <c r="I78" s="185">
        <v>1000</v>
      </c>
      <c r="J78" s="201"/>
      <c r="K78" s="200">
        <v>41791</v>
      </c>
      <c r="L78" s="200" t="s">
        <v>2352</v>
      </c>
      <c r="M78" s="201" t="s">
        <v>2358</v>
      </c>
      <c r="N78" s="201" t="s">
        <v>2359</v>
      </c>
      <c r="P78" s="141" t="str">
        <f t="shared" si="11"/>
        <v>322</v>
      </c>
      <c r="Q78" s="141" t="str">
        <f t="shared" si="12"/>
        <v>32</v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51</v>
      </c>
      <c r="B79" s="146" t="str">
        <f t="shared" si="8"/>
        <v>Pomoći EU</v>
      </c>
      <c r="C79" s="151">
        <v>3225</v>
      </c>
      <c r="D79" s="146" t="str">
        <f t="shared" si="9"/>
        <v>Sitni inventar i auto gume</v>
      </c>
      <c r="E79" s="186" t="s">
        <v>872</v>
      </c>
      <c r="F79" s="146" t="str">
        <f t="shared" si="10"/>
        <v>Projekt Europskog društva za izučavanje traumatskog stresa</v>
      </c>
      <c r="G79" s="185">
        <v>2000</v>
      </c>
      <c r="H79" s="185">
        <v>2000</v>
      </c>
      <c r="I79" s="185">
        <v>2000</v>
      </c>
      <c r="J79" s="201"/>
      <c r="K79" s="200">
        <v>41791</v>
      </c>
      <c r="L79" s="200" t="s">
        <v>2352</v>
      </c>
      <c r="M79" s="201" t="s">
        <v>2358</v>
      </c>
      <c r="N79" s="201" t="s">
        <v>2359</v>
      </c>
      <c r="P79" s="141" t="str">
        <f t="shared" si="11"/>
        <v>322</v>
      </c>
      <c r="Q79" s="141" t="str">
        <f t="shared" si="12"/>
        <v>32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>
        <v>51</v>
      </c>
      <c r="B80" s="146" t="str">
        <f t="shared" si="8"/>
        <v>Pomoći EU</v>
      </c>
      <c r="C80" s="151">
        <v>3231</v>
      </c>
      <c r="D80" s="146" t="str">
        <f t="shared" si="9"/>
        <v>Usluge telefona, pošte i prijevoza</v>
      </c>
      <c r="E80" s="186" t="s">
        <v>872</v>
      </c>
      <c r="F80" s="146" t="str">
        <f t="shared" si="10"/>
        <v>Projekt Europskog društva za izučavanje traumatskog stresa</v>
      </c>
      <c r="G80" s="185">
        <v>2000</v>
      </c>
      <c r="H80" s="185">
        <v>2000</v>
      </c>
      <c r="I80" s="185">
        <v>2000</v>
      </c>
      <c r="J80" s="201"/>
      <c r="K80" s="200">
        <v>41791</v>
      </c>
      <c r="L80" s="200" t="s">
        <v>2352</v>
      </c>
      <c r="M80" s="201" t="s">
        <v>2358</v>
      </c>
      <c r="N80" s="201" t="s">
        <v>2359</v>
      </c>
      <c r="P80" s="141" t="str">
        <f t="shared" si="11"/>
        <v>323</v>
      </c>
      <c r="Q80" s="141" t="str">
        <f t="shared" si="12"/>
        <v>32</v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51</v>
      </c>
      <c r="B81" s="146" t="str">
        <f t="shared" si="8"/>
        <v>Pomoći EU</v>
      </c>
      <c r="C81" s="151">
        <v>3233</v>
      </c>
      <c r="D81" s="146" t="str">
        <f t="shared" si="9"/>
        <v>Usluge promidžbe i informiranja</v>
      </c>
      <c r="E81" s="186" t="s">
        <v>872</v>
      </c>
      <c r="F81" s="146" t="str">
        <f t="shared" si="10"/>
        <v>Projekt Europskog društva za izučavanje traumatskog stresa</v>
      </c>
      <c r="G81" s="185">
        <v>1000</v>
      </c>
      <c r="H81" s="185">
        <v>1000</v>
      </c>
      <c r="I81" s="185">
        <v>1000</v>
      </c>
      <c r="J81" s="201"/>
      <c r="K81" s="200">
        <v>41791</v>
      </c>
      <c r="L81" s="200" t="s">
        <v>2352</v>
      </c>
      <c r="M81" s="201" t="s">
        <v>2358</v>
      </c>
      <c r="N81" s="201" t="s">
        <v>2359</v>
      </c>
      <c r="P81" s="141" t="str">
        <f t="shared" si="11"/>
        <v>323</v>
      </c>
      <c r="Q81" s="141" t="str">
        <f t="shared" si="12"/>
        <v>32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51</v>
      </c>
      <c r="B82" s="146" t="str">
        <f t="shared" si="8"/>
        <v>Pomoći EU</v>
      </c>
      <c r="C82" s="151">
        <v>3235</v>
      </c>
      <c r="D82" s="146" t="str">
        <f t="shared" si="9"/>
        <v>Zakupnine i najamnine</v>
      </c>
      <c r="E82" s="186" t="s">
        <v>872</v>
      </c>
      <c r="F82" s="146" t="str">
        <f t="shared" si="10"/>
        <v>Projekt Europskog društva za izučavanje traumatskog stresa</v>
      </c>
      <c r="G82" s="185">
        <v>1000</v>
      </c>
      <c r="H82" s="185">
        <v>1000</v>
      </c>
      <c r="I82" s="185">
        <v>1000</v>
      </c>
      <c r="J82" s="201"/>
      <c r="K82" s="200">
        <v>41791</v>
      </c>
      <c r="L82" s="200" t="s">
        <v>2352</v>
      </c>
      <c r="M82" s="201" t="s">
        <v>2358</v>
      </c>
      <c r="N82" s="201" t="s">
        <v>2359</v>
      </c>
      <c r="P82" s="141" t="str">
        <f t="shared" si="11"/>
        <v>323</v>
      </c>
      <c r="Q82" s="141" t="str">
        <f t="shared" si="12"/>
        <v>32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51</v>
      </c>
      <c r="B83" s="146" t="str">
        <f t="shared" si="8"/>
        <v>Pomoći EU</v>
      </c>
      <c r="C83" s="151">
        <v>3237</v>
      </c>
      <c r="D83" s="146" t="str">
        <f t="shared" si="9"/>
        <v>Intelektualne i osobne usluge</v>
      </c>
      <c r="E83" s="186" t="s">
        <v>872</v>
      </c>
      <c r="F83" s="146" t="str">
        <f t="shared" si="10"/>
        <v>Projekt Europskog društva za izučavanje traumatskog stresa</v>
      </c>
      <c r="G83" s="185">
        <v>5000</v>
      </c>
      <c r="H83" s="185">
        <v>6000</v>
      </c>
      <c r="I83" s="185">
        <v>6000</v>
      </c>
      <c r="J83" s="201"/>
      <c r="K83" s="200">
        <v>41791</v>
      </c>
      <c r="L83" s="200" t="s">
        <v>2352</v>
      </c>
      <c r="M83" s="201" t="s">
        <v>2358</v>
      </c>
      <c r="N83" s="201" t="s">
        <v>2359</v>
      </c>
      <c r="P83" s="141" t="str">
        <f t="shared" si="11"/>
        <v>323</v>
      </c>
      <c r="Q83" s="141" t="str">
        <f t="shared" si="12"/>
        <v>32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>
        <v>51</v>
      </c>
      <c r="B84" s="146" t="str">
        <f t="shared" si="8"/>
        <v>Pomoći EU</v>
      </c>
      <c r="C84" s="151">
        <v>3238</v>
      </c>
      <c r="D84" s="146" t="str">
        <f t="shared" si="9"/>
        <v>Računalne usluge</v>
      </c>
      <c r="E84" s="186" t="s">
        <v>872</v>
      </c>
      <c r="F84" s="146" t="str">
        <f t="shared" si="10"/>
        <v>Projekt Europskog društva za izučavanje traumatskog stresa</v>
      </c>
      <c r="G84" s="185">
        <v>1000</v>
      </c>
      <c r="H84" s="185">
        <v>1000</v>
      </c>
      <c r="I84" s="185">
        <v>1000</v>
      </c>
      <c r="J84" s="201"/>
      <c r="K84" s="200">
        <v>41791</v>
      </c>
      <c r="L84" s="200" t="s">
        <v>2352</v>
      </c>
      <c r="M84" s="201" t="s">
        <v>2358</v>
      </c>
      <c r="N84" s="201" t="s">
        <v>2359</v>
      </c>
      <c r="P84" s="141" t="str">
        <f t="shared" si="11"/>
        <v>323</v>
      </c>
      <c r="Q84" s="141" t="str">
        <f t="shared" si="12"/>
        <v>32</v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51</v>
      </c>
      <c r="B85" s="146" t="str">
        <f t="shared" si="8"/>
        <v>Pomoći EU</v>
      </c>
      <c r="C85" s="151">
        <v>3239</v>
      </c>
      <c r="D85" s="146" t="str">
        <f t="shared" si="9"/>
        <v>Ostale usluge</v>
      </c>
      <c r="E85" s="186" t="s">
        <v>872</v>
      </c>
      <c r="F85" s="146" t="str">
        <f t="shared" si="10"/>
        <v>Projekt Europskog društva za izučavanje traumatskog stresa</v>
      </c>
      <c r="G85" s="185">
        <v>2000</v>
      </c>
      <c r="H85" s="185">
        <v>2000</v>
      </c>
      <c r="I85" s="185">
        <v>2000</v>
      </c>
      <c r="J85" s="201"/>
      <c r="K85" s="200">
        <v>41791</v>
      </c>
      <c r="L85" s="200" t="s">
        <v>2352</v>
      </c>
      <c r="M85" s="201" t="s">
        <v>2358</v>
      </c>
      <c r="N85" s="201" t="s">
        <v>2359</v>
      </c>
      <c r="P85" s="141" t="str">
        <f t="shared" si="11"/>
        <v>323</v>
      </c>
      <c r="Q85" s="141" t="str">
        <f t="shared" si="12"/>
        <v>32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51</v>
      </c>
      <c r="B86" s="146" t="str">
        <f t="shared" si="8"/>
        <v>Pomoći EU</v>
      </c>
      <c r="C86" s="151">
        <v>3431</v>
      </c>
      <c r="D86" s="146" t="str">
        <f t="shared" si="9"/>
        <v>Bankarske usluge i usluge platnog prometa</v>
      </c>
      <c r="E86" s="186" t="s">
        <v>872</v>
      </c>
      <c r="F86" s="146" t="str">
        <f t="shared" si="10"/>
        <v>Projekt Europskog društva za izučavanje traumatskog stresa</v>
      </c>
      <c r="G86" s="185">
        <v>1000</v>
      </c>
      <c r="H86" s="185">
        <v>1000</v>
      </c>
      <c r="I86" s="185">
        <v>1000</v>
      </c>
      <c r="J86" s="201"/>
      <c r="K86" s="200">
        <v>41791</v>
      </c>
      <c r="L86" s="200" t="s">
        <v>2352</v>
      </c>
      <c r="M86" s="201" t="s">
        <v>2358</v>
      </c>
      <c r="N86" s="201" t="s">
        <v>2359</v>
      </c>
      <c r="P86" s="141" t="str">
        <f t="shared" si="11"/>
        <v>343</v>
      </c>
      <c r="Q86" s="141" t="str">
        <f t="shared" si="12"/>
        <v>34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>
        <v>51</v>
      </c>
      <c r="B87" s="146" t="str">
        <f t="shared" si="8"/>
        <v>Pomoći EU</v>
      </c>
      <c r="C87" s="151">
        <v>4221</v>
      </c>
      <c r="D87" s="146" t="str">
        <f t="shared" si="9"/>
        <v>Uredska oprema i namještaj</v>
      </c>
      <c r="E87" s="186" t="s">
        <v>872</v>
      </c>
      <c r="F87" s="146" t="str">
        <f t="shared" si="10"/>
        <v>Projekt Europskog društva za izučavanje traumatskog stresa</v>
      </c>
      <c r="G87" s="185">
        <v>2000</v>
      </c>
      <c r="H87" s="185">
        <v>2000</v>
      </c>
      <c r="I87" s="185">
        <v>2000</v>
      </c>
      <c r="J87" s="201"/>
      <c r="K87" s="200">
        <v>41791</v>
      </c>
      <c r="L87" s="200" t="s">
        <v>2352</v>
      </c>
      <c r="M87" s="201" t="s">
        <v>2358</v>
      </c>
      <c r="N87" s="201" t="s">
        <v>2359</v>
      </c>
      <c r="P87" s="141" t="str">
        <f t="shared" si="11"/>
        <v>422</v>
      </c>
      <c r="Q87" s="141" t="str">
        <f t="shared" si="12"/>
        <v>42</v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>
        <v>52</v>
      </c>
      <c r="B88" s="146" t="str">
        <f t="shared" si="8"/>
        <v>Ostale pomoći</v>
      </c>
      <c r="C88" s="151">
        <v>3111</v>
      </c>
      <c r="D88" s="146" t="str">
        <f t="shared" si="9"/>
        <v>Plaće za redovan rad</v>
      </c>
      <c r="E88" s="186" t="s">
        <v>1108</v>
      </c>
      <c r="F88" s="146" t="str">
        <f t="shared" si="10"/>
        <v>Vrhunska istraživanja Znanstvenih centara izvrsnosti</v>
      </c>
      <c r="G88" s="185">
        <v>172147</v>
      </c>
      <c r="H88" s="185">
        <v>229529</v>
      </c>
      <c r="I88" s="185">
        <v>57382</v>
      </c>
      <c r="J88" s="201" t="s">
        <v>2360</v>
      </c>
      <c r="K88" s="200">
        <v>43916</v>
      </c>
      <c r="L88" s="200">
        <v>45010</v>
      </c>
      <c r="M88" s="201" t="s">
        <v>2361</v>
      </c>
      <c r="N88" s="201" t="s">
        <v>2362</v>
      </c>
      <c r="P88" s="141" t="str">
        <f t="shared" si="11"/>
        <v>311</v>
      </c>
      <c r="Q88" s="141" t="str">
        <f t="shared" si="12"/>
        <v>31</v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52</v>
      </c>
      <c r="B89" s="146" t="str">
        <f t="shared" si="8"/>
        <v>Ostale pomoći</v>
      </c>
      <c r="C89" s="151">
        <v>3132</v>
      </c>
      <c r="D89" s="146" t="str">
        <f t="shared" si="9"/>
        <v>Doprinosi za obvezno zdravstveno osiguranje</v>
      </c>
      <c r="E89" s="186" t="s">
        <v>1108</v>
      </c>
      <c r="F89" s="146" t="str">
        <f t="shared" si="10"/>
        <v>Vrhunska istraživanja Znanstvenih centara izvrsnosti</v>
      </c>
      <c r="G89" s="185">
        <v>34017</v>
      </c>
      <c r="H89" s="185">
        <v>45356</v>
      </c>
      <c r="I89" s="185">
        <v>11339</v>
      </c>
      <c r="J89" s="201" t="s">
        <v>2360</v>
      </c>
      <c r="K89" s="200">
        <v>43916</v>
      </c>
      <c r="L89" s="200">
        <v>45010</v>
      </c>
      <c r="M89" s="201" t="s">
        <v>2361</v>
      </c>
      <c r="N89" s="201" t="s">
        <v>2362</v>
      </c>
      <c r="P89" s="141" t="str">
        <f t="shared" si="11"/>
        <v>313</v>
      </c>
      <c r="Q89" s="141" t="str">
        <f t="shared" si="12"/>
        <v>31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>
        <v>52</v>
      </c>
      <c r="B90" s="146" t="str">
        <f t="shared" si="8"/>
        <v>Ostale pomoći</v>
      </c>
      <c r="C90" s="151">
        <v>3211</v>
      </c>
      <c r="D90" s="146" t="str">
        <f t="shared" si="9"/>
        <v>Službena putovanja</v>
      </c>
      <c r="E90" s="186" t="s">
        <v>1108</v>
      </c>
      <c r="F90" s="146" t="str">
        <f t="shared" si="10"/>
        <v>Vrhunska istraživanja Znanstvenih centara izvrsnosti</v>
      </c>
      <c r="G90" s="185">
        <v>4500</v>
      </c>
      <c r="H90" s="185">
        <v>4500</v>
      </c>
      <c r="I90" s="185">
        <v>0</v>
      </c>
      <c r="J90" s="201" t="s">
        <v>2360</v>
      </c>
      <c r="K90" s="200">
        <v>43916</v>
      </c>
      <c r="L90" s="200">
        <v>45010</v>
      </c>
      <c r="M90" s="201" t="s">
        <v>2361</v>
      </c>
      <c r="N90" s="201" t="s">
        <v>2362</v>
      </c>
      <c r="P90" s="141" t="str">
        <f t="shared" si="11"/>
        <v>321</v>
      </c>
      <c r="Q90" s="141" t="str">
        <f t="shared" si="12"/>
        <v>32</v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52</v>
      </c>
      <c r="B91" s="146" t="str">
        <f t="shared" si="8"/>
        <v>Ostale pomoći</v>
      </c>
      <c r="C91" s="151">
        <v>3221</v>
      </c>
      <c r="D91" s="146" t="str">
        <f t="shared" si="9"/>
        <v>Uredski materijal i ostali materijalni rashodi</v>
      </c>
      <c r="E91" s="186" t="s">
        <v>1108</v>
      </c>
      <c r="F91" s="146" t="str">
        <f t="shared" si="10"/>
        <v>Vrhunska istraživanja Znanstvenih centara izvrsnosti</v>
      </c>
      <c r="G91" s="185">
        <v>155252</v>
      </c>
      <c r="H91" s="185">
        <v>207002</v>
      </c>
      <c r="I91" s="185">
        <v>51751</v>
      </c>
      <c r="J91" s="201" t="s">
        <v>2360</v>
      </c>
      <c r="K91" s="200">
        <v>43916</v>
      </c>
      <c r="L91" s="200">
        <v>45010</v>
      </c>
      <c r="M91" s="201" t="s">
        <v>2361</v>
      </c>
      <c r="N91" s="201" t="s">
        <v>2362</v>
      </c>
      <c r="P91" s="141" t="str">
        <f t="shared" si="11"/>
        <v>322</v>
      </c>
      <c r="Q91" s="141" t="str">
        <f t="shared" si="12"/>
        <v>32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52</v>
      </c>
      <c r="B92" s="146" t="str">
        <f t="shared" si="8"/>
        <v>Ostale pomoći</v>
      </c>
      <c r="C92" s="151">
        <v>3223</v>
      </c>
      <c r="D92" s="146" t="str">
        <f t="shared" si="9"/>
        <v>Energija</v>
      </c>
      <c r="E92" s="186" t="s">
        <v>1108</v>
      </c>
      <c r="F92" s="146" t="str">
        <f t="shared" si="10"/>
        <v>Vrhunska istraživanja Znanstvenih centara izvrsnosti</v>
      </c>
      <c r="G92" s="185">
        <v>16801</v>
      </c>
      <c r="H92" s="185">
        <v>22402</v>
      </c>
      <c r="I92" s="185">
        <v>5600</v>
      </c>
      <c r="J92" s="201" t="s">
        <v>2360</v>
      </c>
      <c r="K92" s="200">
        <v>43916</v>
      </c>
      <c r="L92" s="200">
        <v>45010</v>
      </c>
      <c r="M92" s="201" t="s">
        <v>2361</v>
      </c>
      <c r="N92" s="201" t="s">
        <v>2362</v>
      </c>
      <c r="P92" s="141" t="str">
        <f t="shared" si="11"/>
        <v>322</v>
      </c>
      <c r="Q92" s="141" t="str">
        <f t="shared" si="12"/>
        <v>32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52</v>
      </c>
      <c r="B93" s="146" t="str">
        <f t="shared" si="8"/>
        <v>Ostale pomoći</v>
      </c>
      <c r="C93" s="151">
        <v>3231</v>
      </c>
      <c r="D93" s="146" t="str">
        <f t="shared" si="9"/>
        <v>Usluge telefona, pošte i prijevoza</v>
      </c>
      <c r="E93" s="186" t="s">
        <v>1108</v>
      </c>
      <c r="F93" s="146" t="str">
        <f t="shared" si="10"/>
        <v>Vrhunska istraživanja Znanstvenih centara izvrsnosti</v>
      </c>
      <c r="G93" s="185">
        <v>4800</v>
      </c>
      <c r="H93" s="185">
        <v>6400</v>
      </c>
      <c r="I93" s="185">
        <v>1600</v>
      </c>
      <c r="J93" s="201" t="s">
        <v>2360</v>
      </c>
      <c r="K93" s="200">
        <v>43916</v>
      </c>
      <c r="L93" s="200">
        <v>45010</v>
      </c>
      <c r="M93" s="201" t="s">
        <v>2361</v>
      </c>
      <c r="N93" s="201" t="s">
        <v>2362</v>
      </c>
      <c r="P93" s="141" t="str">
        <f t="shared" si="11"/>
        <v>323</v>
      </c>
      <c r="Q93" s="141" t="str">
        <f t="shared" si="12"/>
        <v>32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>
        <v>52</v>
      </c>
      <c r="B94" s="146" t="str">
        <f t="shared" si="8"/>
        <v>Ostale pomoći</v>
      </c>
      <c r="C94" s="151">
        <v>3234</v>
      </c>
      <c r="D94" s="146" t="str">
        <f t="shared" si="9"/>
        <v>Komunalne usluge</v>
      </c>
      <c r="E94" s="186" t="s">
        <v>1108</v>
      </c>
      <c r="F94" s="146" t="str">
        <f t="shared" si="10"/>
        <v>Vrhunska istraživanja Znanstvenih centara izvrsnosti</v>
      </c>
      <c r="G94" s="185">
        <v>2400</v>
      </c>
      <c r="H94" s="185">
        <v>3200</v>
      </c>
      <c r="I94" s="185">
        <v>800</v>
      </c>
      <c r="J94" s="201" t="s">
        <v>2360</v>
      </c>
      <c r="K94" s="200">
        <v>43916</v>
      </c>
      <c r="L94" s="200">
        <v>45010</v>
      </c>
      <c r="M94" s="201" t="s">
        <v>2361</v>
      </c>
      <c r="N94" s="201" t="s">
        <v>2362</v>
      </c>
      <c r="P94" s="141" t="str">
        <f t="shared" si="11"/>
        <v>323</v>
      </c>
      <c r="Q94" s="141" t="str">
        <f t="shared" si="12"/>
        <v>32</v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52</v>
      </c>
      <c r="B95" s="146" t="str">
        <f t="shared" si="8"/>
        <v>Ostale pomoći</v>
      </c>
      <c r="C95" s="151">
        <v>3237</v>
      </c>
      <c r="D95" s="146" t="str">
        <f t="shared" si="9"/>
        <v>Intelektualne i osobne usluge</v>
      </c>
      <c r="E95" s="186" t="s">
        <v>1108</v>
      </c>
      <c r="F95" s="146" t="str">
        <f t="shared" si="10"/>
        <v>Vrhunska istraživanja Znanstvenih centara izvrsnosti</v>
      </c>
      <c r="G95" s="185">
        <v>30000</v>
      </c>
      <c r="H95" s="185">
        <v>0</v>
      </c>
      <c r="I95" s="185">
        <v>0</v>
      </c>
      <c r="J95" s="201" t="s">
        <v>2360</v>
      </c>
      <c r="K95" s="200">
        <v>43916</v>
      </c>
      <c r="L95" s="200">
        <v>45010</v>
      </c>
      <c r="M95" s="201" t="s">
        <v>2361</v>
      </c>
      <c r="N95" s="201" t="s">
        <v>2362</v>
      </c>
      <c r="P95" s="141" t="str">
        <f t="shared" si="11"/>
        <v>323</v>
      </c>
      <c r="Q95" s="141" t="str">
        <f t="shared" si="12"/>
        <v>32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>
        <v>52</v>
      </c>
      <c r="B96" s="146" t="str">
        <f t="shared" si="8"/>
        <v>Ostale pomoći</v>
      </c>
      <c r="C96" s="151">
        <v>3239</v>
      </c>
      <c r="D96" s="146" t="str">
        <f t="shared" si="9"/>
        <v>Ostale usluge</v>
      </c>
      <c r="E96" s="186" t="s">
        <v>1108</v>
      </c>
      <c r="F96" s="146" t="str">
        <f t="shared" si="10"/>
        <v>Vrhunska istraživanja Znanstvenih centara izvrsnosti</v>
      </c>
      <c r="G96" s="185">
        <v>46000</v>
      </c>
      <c r="H96" s="185">
        <v>0</v>
      </c>
      <c r="I96" s="185">
        <v>0</v>
      </c>
      <c r="J96" s="201" t="s">
        <v>2360</v>
      </c>
      <c r="K96" s="200">
        <v>43916</v>
      </c>
      <c r="L96" s="200">
        <v>45010</v>
      </c>
      <c r="M96" s="201" t="s">
        <v>2361</v>
      </c>
      <c r="N96" s="201" t="s">
        <v>2362</v>
      </c>
      <c r="P96" s="141" t="str">
        <f t="shared" si="11"/>
        <v>323</v>
      </c>
      <c r="Q96" s="141" t="str">
        <f t="shared" si="12"/>
        <v>32</v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>
        <v>61</v>
      </c>
      <c r="B97" s="146" t="str">
        <f t="shared" si="8"/>
        <v>Donacije</v>
      </c>
      <c r="C97" s="151">
        <v>3111</v>
      </c>
      <c r="D97" s="146" t="str">
        <f t="shared" si="9"/>
        <v>Plaće za redovan rad</v>
      </c>
      <c r="E97" s="186" t="s">
        <v>1108</v>
      </c>
      <c r="F97" s="146" t="str">
        <f t="shared" si="10"/>
        <v>Vrhunska istraživanja Znanstvenih centara izvrsnosti</v>
      </c>
      <c r="G97" s="185">
        <v>127537</v>
      </c>
      <c r="H97" s="185">
        <v>106281</v>
      </c>
      <c r="I97" s="185">
        <v>0</v>
      </c>
      <c r="J97" s="201" t="s">
        <v>2363</v>
      </c>
      <c r="K97" s="200">
        <v>44105</v>
      </c>
      <c r="L97" s="200">
        <v>45199</v>
      </c>
      <c r="M97" s="201" t="s">
        <v>2364</v>
      </c>
      <c r="N97" s="201" t="s">
        <v>2365</v>
      </c>
      <c r="P97" s="141" t="str">
        <f t="shared" si="11"/>
        <v>311</v>
      </c>
      <c r="Q97" s="141" t="str">
        <f t="shared" si="12"/>
        <v>31</v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>
        <v>61</v>
      </c>
      <c r="B98" s="146" t="str">
        <f t="shared" si="8"/>
        <v>Donacije</v>
      </c>
      <c r="C98" s="151">
        <v>3132</v>
      </c>
      <c r="D98" s="146" t="str">
        <f t="shared" si="9"/>
        <v>Doprinosi za obvezno zdravstveno osiguranje</v>
      </c>
      <c r="E98" s="186" t="s">
        <v>1108</v>
      </c>
      <c r="F98" s="146" t="str">
        <f t="shared" si="10"/>
        <v>Vrhunska istraživanja Znanstvenih centara izvrsnosti</v>
      </c>
      <c r="G98" s="185">
        <v>25202</v>
      </c>
      <c r="H98" s="185">
        <v>21002</v>
      </c>
      <c r="I98" s="185">
        <v>0</v>
      </c>
      <c r="J98" s="201" t="s">
        <v>2363</v>
      </c>
      <c r="K98" s="200">
        <v>44105</v>
      </c>
      <c r="L98" s="200">
        <v>45199</v>
      </c>
      <c r="M98" s="201" t="s">
        <v>2364</v>
      </c>
      <c r="N98" s="201" t="s">
        <v>2365</v>
      </c>
      <c r="P98" s="141" t="str">
        <f t="shared" si="11"/>
        <v>313</v>
      </c>
      <c r="Q98" s="141" t="str">
        <f t="shared" si="12"/>
        <v>31</v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>
        <v>61</v>
      </c>
      <c r="B99" s="146" t="str">
        <f t="shared" si="8"/>
        <v>Donacije</v>
      </c>
      <c r="C99" s="151">
        <v>3211</v>
      </c>
      <c r="D99" s="146" t="str">
        <f t="shared" si="9"/>
        <v>Službena putovanja</v>
      </c>
      <c r="E99" s="186" t="s">
        <v>1108</v>
      </c>
      <c r="F99" s="146" t="str">
        <f t="shared" si="10"/>
        <v>Vrhunska istraživanja Znanstvenih centara izvrsnosti</v>
      </c>
      <c r="G99" s="185">
        <v>12255</v>
      </c>
      <c r="H99" s="185">
        <v>28595</v>
      </c>
      <c r="I99" s="185">
        <v>0</v>
      </c>
      <c r="J99" s="201" t="s">
        <v>2363</v>
      </c>
      <c r="K99" s="200">
        <v>44105</v>
      </c>
      <c r="L99" s="200">
        <v>45199</v>
      </c>
      <c r="M99" s="201" t="s">
        <v>2364</v>
      </c>
      <c r="N99" s="201" t="s">
        <v>2365</v>
      </c>
      <c r="P99" s="141" t="str">
        <f t="shared" si="11"/>
        <v>321</v>
      </c>
      <c r="Q99" s="141" t="str">
        <f t="shared" si="12"/>
        <v>32</v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>
        <v>61</v>
      </c>
      <c r="B100" s="146" t="str">
        <f t="shared" si="8"/>
        <v>Donacije</v>
      </c>
      <c r="C100" s="151">
        <v>3221</v>
      </c>
      <c r="D100" s="146" t="str">
        <f t="shared" si="9"/>
        <v>Uredski materijal i ostali materijalni rashodi</v>
      </c>
      <c r="E100" s="186" t="s">
        <v>1108</v>
      </c>
      <c r="F100" s="146" t="str">
        <f t="shared" si="10"/>
        <v>Vrhunska istraživanja Znanstvenih centara izvrsnosti</v>
      </c>
      <c r="G100" s="185">
        <v>518803</v>
      </c>
      <c r="H100" s="185">
        <v>432336</v>
      </c>
      <c r="I100" s="185">
        <v>0</v>
      </c>
      <c r="J100" s="201" t="s">
        <v>2363</v>
      </c>
      <c r="K100" s="200">
        <v>44105</v>
      </c>
      <c r="L100" s="200">
        <v>45199</v>
      </c>
      <c r="M100" s="201" t="s">
        <v>2364</v>
      </c>
      <c r="N100" s="201" t="s">
        <v>2365</v>
      </c>
      <c r="P100" s="141" t="str">
        <f t="shared" si="11"/>
        <v>322</v>
      </c>
      <c r="Q100" s="141" t="str">
        <f t="shared" si="12"/>
        <v>32</v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>
        <v>12</v>
      </c>
      <c r="B101" s="146" t="str">
        <f t="shared" si="8"/>
        <v>Sredstva učešća za pomoći</v>
      </c>
      <c r="C101" s="151">
        <v>3111</v>
      </c>
      <c r="D101" s="146" t="str">
        <f t="shared" si="9"/>
        <v>Plaće za redovan rad</v>
      </c>
      <c r="E101" s="186" t="s">
        <v>1108</v>
      </c>
      <c r="F101" s="146" t="str">
        <f t="shared" si="10"/>
        <v>Vrhunska istraživanja Znanstvenih centara izvrsnosti</v>
      </c>
      <c r="G101" s="185">
        <v>210771</v>
      </c>
      <c r="H101" s="185">
        <v>163084</v>
      </c>
      <c r="I101" s="185">
        <v>0</v>
      </c>
      <c r="J101" s="201"/>
      <c r="K101" s="200">
        <v>43009</v>
      </c>
      <c r="L101" s="200">
        <v>44834</v>
      </c>
      <c r="M101" s="201" t="s">
        <v>2366</v>
      </c>
      <c r="N101" s="201" t="s">
        <v>2367</v>
      </c>
      <c r="P101" s="141" t="str">
        <f t="shared" si="11"/>
        <v>311</v>
      </c>
      <c r="Q101" s="141" t="str">
        <f t="shared" si="12"/>
        <v>31</v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>
        <v>12</v>
      </c>
      <c r="B102" s="146" t="str">
        <f t="shared" si="8"/>
        <v>Sredstva učešća za pomoći</v>
      </c>
      <c r="C102" s="151">
        <v>3132</v>
      </c>
      <c r="D102" s="146" t="str">
        <f t="shared" si="9"/>
        <v>Doprinosi za obvezno zdravstveno osiguranje</v>
      </c>
      <c r="E102" s="186" t="s">
        <v>1108</v>
      </c>
      <c r="F102" s="146" t="str">
        <f t="shared" si="10"/>
        <v>Vrhunska istraživanja Znanstvenih centara izvrsnosti</v>
      </c>
      <c r="G102" s="185">
        <v>34777</v>
      </c>
      <c r="H102" s="185">
        <v>26909</v>
      </c>
      <c r="I102" s="185">
        <v>0</v>
      </c>
      <c r="J102" s="201"/>
      <c r="K102" s="200">
        <v>43009</v>
      </c>
      <c r="L102" s="200">
        <v>44834</v>
      </c>
      <c r="M102" s="201" t="s">
        <v>2366</v>
      </c>
      <c r="N102" s="201" t="s">
        <v>2367</v>
      </c>
      <c r="P102" s="141" t="str">
        <f t="shared" si="11"/>
        <v>313</v>
      </c>
      <c r="Q102" s="141" t="str">
        <f t="shared" si="12"/>
        <v>31</v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>
        <v>12</v>
      </c>
      <c r="B103" s="146" t="str">
        <f t="shared" si="8"/>
        <v>Sredstva učešća za pomoći</v>
      </c>
      <c r="C103" s="151">
        <v>3211</v>
      </c>
      <c r="D103" s="146" t="str">
        <f t="shared" si="9"/>
        <v>Službena putovanja</v>
      </c>
      <c r="E103" s="186" t="s">
        <v>1108</v>
      </c>
      <c r="F103" s="146" t="str">
        <f t="shared" si="10"/>
        <v>Vrhunska istraživanja Znanstvenih centara izvrsnosti</v>
      </c>
      <c r="G103" s="185">
        <v>37350</v>
      </c>
      <c r="H103" s="185">
        <v>26907</v>
      </c>
      <c r="I103" s="185">
        <v>0</v>
      </c>
      <c r="J103" s="201"/>
      <c r="K103" s="200">
        <v>43009</v>
      </c>
      <c r="L103" s="200">
        <v>44834</v>
      </c>
      <c r="M103" s="201" t="s">
        <v>2366</v>
      </c>
      <c r="N103" s="201" t="s">
        <v>2367</v>
      </c>
      <c r="P103" s="141" t="str">
        <f t="shared" si="11"/>
        <v>321</v>
      </c>
      <c r="Q103" s="141" t="str">
        <f t="shared" si="12"/>
        <v>32</v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>
        <v>12</v>
      </c>
      <c r="B104" s="146" t="str">
        <f t="shared" si="8"/>
        <v>Sredstva učešća za pomoći</v>
      </c>
      <c r="C104" s="151">
        <v>3213</v>
      </c>
      <c r="D104" s="146" t="str">
        <f t="shared" si="9"/>
        <v>Stručno usavršavanje zaposlenika</v>
      </c>
      <c r="E104" s="186" t="s">
        <v>1108</v>
      </c>
      <c r="F104" s="146" t="str">
        <f t="shared" si="10"/>
        <v>Vrhunska istraživanja Znanstvenih centara izvrsnosti</v>
      </c>
      <c r="G104" s="185">
        <v>3278</v>
      </c>
      <c r="H104" s="185">
        <v>1969</v>
      </c>
      <c r="I104" s="185">
        <v>0</v>
      </c>
      <c r="J104" s="201"/>
      <c r="K104" s="200">
        <v>43009</v>
      </c>
      <c r="L104" s="200">
        <v>44834</v>
      </c>
      <c r="M104" s="201" t="s">
        <v>2366</v>
      </c>
      <c r="N104" s="201" t="s">
        <v>2367</v>
      </c>
      <c r="P104" s="141" t="str">
        <f t="shared" si="11"/>
        <v>321</v>
      </c>
      <c r="Q104" s="141" t="str">
        <f t="shared" si="12"/>
        <v>32</v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>
        <v>12</v>
      </c>
      <c r="B105" s="146" t="str">
        <f t="shared" si="8"/>
        <v>Sredstva učešća za pomoći</v>
      </c>
      <c r="C105" s="151">
        <v>3221</v>
      </c>
      <c r="D105" s="146" t="str">
        <f t="shared" si="9"/>
        <v>Uredski materijal i ostali materijalni rashodi</v>
      </c>
      <c r="E105" s="186" t="s">
        <v>1108</v>
      </c>
      <c r="F105" s="146" t="str">
        <f t="shared" si="10"/>
        <v>Vrhunska istraživanja Znanstvenih centara izvrsnosti</v>
      </c>
      <c r="G105" s="185">
        <v>85567</v>
      </c>
      <c r="H105" s="185">
        <v>64175</v>
      </c>
      <c r="I105" s="185">
        <v>0</v>
      </c>
      <c r="J105" s="201"/>
      <c r="K105" s="200">
        <v>43009</v>
      </c>
      <c r="L105" s="200">
        <v>44834</v>
      </c>
      <c r="M105" s="201" t="s">
        <v>2366</v>
      </c>
      <c r="N105" s="201" t="s">
        <v>2367</v>
      </c>
      <c r="P105" s="141" t="str">
        <f t="shared" si="11"/>
        <v>322</v>
      </c>
      <c r="Q105" s="141" t="str">
        <f t="shared" si="12"/>
        <v>32</v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>
        <v>12</v>
      </c>
      <c r="B106" s="146" t="str">
        <f t="shared" si="8"/>
        <v>Sredstva učešća za pomoći</v>
      </c>
      <c r="C106" s="151">
        <v>3231</v>
      </c>
      <c r="D106" s="146" t="str">
        <f t="shared" si="9"/>
        <v>Usluge telefona, pošte i prijevoza</v>
      </c>
      <c r="E106" s="186" t="s">
        <v>1108</v>
      </c>
      <c r="F106" s="146" t="str">
        <f t="shared" si="10"/>
        <v>Vrhunska istraživanja Znanstvenih centara izvrsnosti</v>
      </c>
      <c r="G106" s="185">
        <v>2880</v>
      </c>
      <c r="H106" s="185">
        <v>2160</v>
      </c>
      <c r="I106" s="185">
        <v>0</v>
      </c>
      <c r="J106" s="201"/>
      <c r="K106" s="200">
        <v>43009</v>
      </c>
      <c r="L106" s="200">
        <v>44834</v>
      </c>
      <c r="M106" s="201" t="s">
        <v>2366</v>
      </c>
      <c r="N106" s="201" t="s">
        <v>2367</v>
      </c>
      <c r="P106" s="141" t="str">
        <f t="shared" si="11"/>
        <v>323</v>
      </c>
      <c r="Q106" s="141" t="str">
        <f t="shared" si="12"/>
        <v>32</v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>
        <v>12</v>
      </c>
      <c r="B107" s="146" t="str">
        <f t="shared" si="8"/>
        <v>Sredstva učešća za pomoći</v>
      </c>
      <c r="C107" s="151">
        <v>3237</v>
      </c>
      <c r="D107" s="146" t="str">
        <f t="shared" si="9"/>
        <v>Intelektualne i osobne usluge</v>
      </c>
      <c r="E107" s="186" t="s">
        <v>1108</v>
      </c>
      <c r="F107" s="146" t="str">
        <f t="shared" si="10"/>
        <v>Vrhunska istraživanja Znanstvenih centara izvrsnosti</v>
      </c>
      <c r="G107" s="185">
        <v>6750</v>
      </c>
      <c r="H107" s="185">
        <v>16500</v>
      </c>
      <c r="I107" s="185">
        <v>0</v>
      </c>
      <c r="J107" s="201"/>
      <c r="K107" s="200">
        <v>43009</v>
      </c>
      <c r="L107" s="200">
        <v>44834</v>
      </c>
      <c r="M107" s="201" t="s">
        <v>2366</v>
      </c>
      <c r="N107" s="201" t="s">
        <v>2367</v>
      </c>
      <c r="P107" s="141" t="str">
        <f t="shared" si="11"/>
        <v>323</v>
      </c>
      <c r="Q107" s="141" t="str">
        <f t="shared" si="12"/>
        <v>32</v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>
        <v>12</v>
      </c>
      <c r="B108" s="146" t="str">
        <f t="shared" si="8"/>
        <v>Sredstva učešća za pomoći</v>
      </c>
      <c r="C108" s="151">
        <v>3239</v>
      </c>
      <c r="D108" s="146" t="str">
        <f t="shared" si="9"/>
        <v>Ostale usluge</v>
      </c>
      <c r="E108" s="186" t="s">
        <v>1108</v>
      </c>
      <c r="F108" s="146" t="str">
        <f t="shared" si="10"/>
        <v>Vrhunska istraživanja Znanstvenih centara izvrsnosti</v>
      </c>
      <c r="G108" s="185">
        <v>45670</v>
      </c>
      <c r="H108" s="185">
        <v>45670</v>
      </c>
      <c r="I108" s="185">
        <v>0</v>
      </c>
      <c r="J108" s="201"/>
      <c r="K108" s="200">
        <v>43009</v>
      </c>
      <c r="L108" s="200">
        <v>44834</v>
      </c>
      <c r="M108" s="201" t="s">
        <v>2366</v>
      </c>
      <c r="N108" s="201" t="s">
        <v>2367</v>
      </c>
      <c r="P108" s="141" t="str">
        <f t="shared" si="11"/>
        <v>323</v>
      </c>
      <c r="Q108" s="141" t="str">
        <f t="shared" si="12"/>
        <v>32</v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>
        <v>12</v>
      </c>
      <c r="B109" s="146" t="str">
        <f t="shared" si="8"/>
        <v>Sredstva učešća za pomoći</v>
      </c>
      <c r="C109" s="151">
        <v>3693</v>
      </c>
      <c r="D109" s="146" t="str">
        <f t="shared" si="9"/>
        <v>Tekući prijenosi između proračunskih korisnika istog proraču</v>
      </c>
      <c r="E109" s="186" t="s">
        <v>1108</v>
      </c>
      <c r="F109" s="146" t="str">
        <f t="shared" si="10"/>
        <v>Vrhunska istraživanja Znanstvenih centara izvrsnosti</v>
      </c>
      <c r="G109" s="185">
        <v>405277</v>
      </c>
      <c r="H109" s="185">
        <v>405277</v>
      </c>
      <c r="I109" s="185">
        <v>0</v>
      </c>
      <c r="J109" s="201"/>
      <c r="K109" s="200">
        <v>43009</v>
      </c>
      <c r="L109" s="200">
        <v>44834</v>
      </c>
      <c r="M109" s="201" t="s">
        <v>2366</v>
      </c>
      <c r="N109" s="201" t="s">
        <v>2367</v>
      </c>
      <c r="P109" s="141" t="str">
        <f t="shared" si="11"/>
        <v>369</v>
      </c>
      <c r="Q109" s="141" t="str">
        <f t="shared" si="12"/>
        <v>36</v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>
        <v>563</v>
      </c>
      <c r="B110" s="146" t="str">
        <f t="shared" si="8"/>
        <v>Europski fond za regionalni razvoj (ERDF)</v>
      </c>
      <c r="C110" s="151">
        <v>3111</v>
      </c>
      <c r="D110" s="146" t="str">
        <f t="shared" si="9"/>
        <v>Plaće za redovan rad</v>
      </c>
      <c r="E110" s="186" t="s">
        <v>1108</v>
      </c>
      <c r="F110" s="146" t="str">
        <f t="shared" si="10"/>
        <v>Vrhunska istraživanja Znanstvenih centara izvrsnosti</v>
      </c>
      <c r="G110" s="185">
        <v>1194367</v>
      </c>
      <c r="H110" s="185">
        <v>924142</v>
      </c>
      <c r="I110" s="185">
        <v>0</v>
      </c>
      <c r="J110" s="201"/>
      <c r="K110" s="200">
        <v>43009</v>
      </c>
      <c r="L110" s="200">
        <v>44834</v>
      </c>
      <c r="M110" s="201" t="s">
        <v>2366</v>
      </c>
      <c r="N110" s="201" t="s">
        <v>2367</v>
      </c>
      <c r="P110" s="141" t="str">
        <f t="shared" si="11"/>
        <v>311</v>
      </c>
      <c r="Q110" s="141" t="str">
        <f t="shared" si="12"/>
        <v>31</v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>
        <v>563</v>
      </c>
      <c r="B111" s="146" t="str">
        <f t="shared" si="8"/>
        <v>Europski fond za regionalni razvoj (ERDF)</v>
      </c>
      <c r="C111" s="151">
        <v>3132</v>
      </c>
      <c r="D111" s="146" t="str">
        <f t="shared" si="9"/>
        <v>Doprinosi za obvezno zdravstveno osiguranje</v>
      </c>
      <c r="E111" s="186" t="s">
        <v>1108</v>
      </c>
      <c r="F111" s="146" t="str">
        <f t="shared" si="10"/>
        <v>Vrhunska istraživanja Znanstvenih centara izvrsnosti</v>
      </c>
      <c r="G111" s="185">
        <v>197071</v>
      </c>
      <c r="H111" s="185">
        <v>152484</v>
      </c>
      <c r="I111" s="185">
        <v>0</v>
      </c>
      <c r="J111" s="201"/>
      <c r="K111" s="200">
        <v>43009</v>
      </c>
      <c r="L111" s="200">
        <v>44834</v>
      </c>
      <c r="M111" s="201" t="s">
        <v>2366</v>
      </c>
      <c r="N111" s="201" t="s">
        <v>2367</v>
      </c>
      <c r="P111" s="141" t="str">
        <f t="shared" si="11"/>
        <v>313</v>
      </c>
      <c r="Q111" s="141" t="str">
        <f t="shared" si="12"/>
        <v>31</v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>
        <v>563</v>
      </c>
      <c r="B112" s="146" t="str">
        <f t="shared" si="8"/>
        <v>Europski fond za regionalni razvoj (ERDF)</v>
      </c>
      <c r="C112" s="151">
        <v>3211</v>
      </c>
      <c r="D112" s="146" t="str">
        <f t="shared" si="9"/>
        <v>Službena putovanja</v>
      </c>
      <c r="E112" s="186" t="s">
        <v>1108</v>
      </c>
      <c r="F112" s="146" t="str">
        <f t="shared" si="10"/>
        <v>Vrhunska istraživanja Znanstvenih centara izvrsnosti</v>
      </c>
      <c r="G112" s="185">
        <v>211650</v>
      </c>
      <c r="H112" s="185">
        <v>152473</v>
      </c>
      <c r="I112" s="185">
        <v>0</v>
      </c>
      <c r="J112" s="201"/>
      <c r="K112" s="200">
        <v>43009</v>
      </c>
      <c r="L112" s="200">
        <v>44834</v>
      </c>
      <c r="M112" s="201" t="s">
        <v>2366</v>
      </c>
      <c r="N112" s="201" t="s">
        <v>2367</v>
      </c>
      <c r="P112" s="141" t="str">
        <f t="shared" si="11"/>
        <v>321</v>
      </c>
      <c r="Q112" s="141" t="str">
        <f t="shared" si="12"/>
        <v>32</v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>
        <v>563</v>
      </c>
      <c r="B113" s="146" t="str">
        <f t="shared" si="8"/>
        <v>Europski fond za regionalni razvoj (ERDF)</v>
      </c>
      <c r="C113" s="151">
        <v>3213</v>
      </c>
      <c r="D113" s="146" t="str">
        <f t="shared" si="9"/>
        <v>Stručno usavršavanje zaposlenika</v>
      </c>
      <c r="E113" s="186" t="s">
        <v>1108</v>
      </c>
      <c r="F113" s="146" t="str">
        <f t="shared" si="10"/>
        <v>Vrhunska istraživanja Znanstvenih centara izvrsnosti</v>
      </c>
      <c r="G113" s="185">
        <v>18573</v>
      </c>
      <c r="H113" s="185">
        <v>11156</v>
      </c>
      <c r="I113" s="185">
        <v>0</v>
      </c>
      <c r="J113" s="201"/>
      <c r="K113" s="200">
        <v>43009</v>
      </c>
      <c r="L113" s="200">
        <v>44834</v>
      </c>
      <c r="M113" s="201" t="s">
        <v>2366</v>
      </c>
      <c r="N113" s="201" t="s">
        <v>2367</v>
      </c>
      <c r="P113" s="141" t="str">
        <f t="shared" si="11"/>
        <v>321</v>
      </c>
      <c r="Q113" s="141" t="str">
        <f t="shared" si="12"/>
        <v>32</v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>
        <v>563</v>
      </c>
      <c r="B114" s="146" t="str">
        <f t="shared" si="8"/>
        <v>Europski fond za regionalni razvoj (ERDF)</v>
      </c>
      <c r="C114" s="151">
        <v>3221</v>
      </c>
      <c r="D114" s="146" t="str">
        <f t="shared" si="9"/>
        <v>Uredski materijal i ostali materijalni rashodi</v>
      </c>
      <c r="E114" s="186" t="s">
        <v>1108</v>
      </c>
      <c r="F114" s="146" t="str">
        <f t="shared" si="10"/>
        <v>Vrhunska istraživanja Znanstvenih centara izvrsnosti</v>
      </c>
      <c r="G114" s="185">
        <v>484879</v>
      </c>
      <c r="H114" s="185">
        <v>363659</v>
      </c>
      <c r="I114" s="185">
        <v>0</v>
      </c>
      <c r="J114" s="201"/>
      <c r="K114" s="200">
        <v>43009</v>
      </c>
      <c r="L114" s="200">
        <v>44834</v>
      </c>
      <c r="M114" s="201" t="s">
        <v>2366</v>
      </c>
      <c r="N114" s="201" t="s">
        <v>2367</v>
      </c>
      <c r="P114" s="141" t="str">
        <f t="shared" si="11"/>
        <v>322</v>
      </c>
      <c r="Q114" s="141" t="str">
        <f t="shared" si="12"/>
        <v>32</v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>
        <v>563</v>
      </c>
      <c r="B115" s="146" t="str">
        <f t="shared" si="8"/>
        <v>Europski fond za regionalni razvoj (ERDF)</v>
      </c>
      <c r="C115" s="151">
        <v>3231</v>
      </c>
      <c r="D115" s="146" t="str">
        <f t="shared" si="9"/>
        <v>Usluge telefona, pošte i prijevoza</v>
      </c>
      <c r="E115" s="186" t="s">
        <v>1108</v>
      </c>
      <c r="F115" s="146" t="str">
        <f t="shared" si="10"/>
        <v>Vrhunska istraživanja Znanstvenih centara izvrsnosti</v>
      </c>
      <c r="G115" s="185">
        <v>16320</v>
      </c>
      <c r="H115" s="185">
        <v>12240</v>
      </c>
      <c r="I115" s="185">
        <v>0</v>
      </c>
      <c r="J115" s="201"/>
      <c r="K115" s="200">
        <v>43009</v>
      </c>
      <c r="L115" s="200">
        <v>44834</v>
      </c>
      <c r="M115" s="201" t="s">
        <v>2366</v>
      </c>
      <c r="N115" s="201" t="s">
        <v>2367</v>
      </c>
      <c r="P115" s="141" t="str">
        <f t="shared" si="11"/>
        <v>323</v>
      </c>
      <c r="Q115" s="141" t="str">
        <f t="shared" si="12"/>
        <v>32</v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>
        <v>563</v>
      </c>
      <c r="B116" s="146" t="str">
        <f t="shared" si="8"/>
        <v>Europski fond za regionalni razvoj (ERDF)</v>
      </c>
      <c r="C116" s="151">
        <v>3237</v>
      </c>
      <c r="D116" s="146" t="str">
        <f t="shared" si="9"/>
        <v>Intelektualne i osobne usluge</v>
      </c>
      <c r="E116" s="186" t="s">
        <v>1108</v>
      </c>
      <c r="F116" s="146" t="str">
        <f t="shared" si="10"/>
        <v>Vrhunska istraživanja Znanstvenih centara izvrsnosti</v>
      </c>
      <c r="G116" s="185">
        <v>38250</v>
      </c>
      <c r="H116" s="185">
        <v>93500</v>
      </c>
      <c r="I116" s="185">
        <v>0</v>
      </c>
      <c r="J116" s="201"/>
      <c r="K116" s="200">
        <v>43009</v>
      </c>
      <c r="L116" s="200">
        <v>44834</v>
      </c>
      <c r="M116" s="201" t="s">
        <v>2366</v>
      </c>
      <c r="N116" s="201" t="s">
        <v>2367</v>
      </c>
      <c r="P116" s="141" t="str">
        <f t="shared" si="11"/>
        <v>323</v>
      </c>
      <c r="Q116" s="141" t="str">
        <f t="shared" si="12"/>
        <v>32</v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>
        <v>563</v>
      </c>
      <c r="B117" s="146" t="str">
        <f t="shared" si="8"/>
        <v>Europski fond za regionalni razvoj (ERDF)</v>
      </c>
      <c r="C117" s="151">
        <v>3239</v>
      </c>
      <c r="D117" s="146" t="str">
        <f t="shared" si="9"/>
        <v>Ostale usluge</v>
      </c>
      <c r="E117" s="186" t="s">
        <v>1108</v>
      </c>
      <c r="F117" s="146" t="str">
        <f t="shared" si="10"/>
        <v>Vrhunska istraživanja Znanstvenih centara izvrsnosti</v>
      </c>
      <c r="G117" s="185">
        <v>258795</v>
      </c>
      <c r="H117" s="185">
        <v>258795</v>
      </c>
      <c r="I117" s="185">
        <v>0</v>
      </c>
      <c r="J117" s="201"/>
      <c r="K117" s="200">
        <v>43009</v>
      </c>
      <c r="L117" s="200">
        <v>44834</v>
      </c>
      <c r="M117" s="201" t="s">
        <v>2366</v>
      </c>
      <c r="N117" s="201" t="s">
        <v>2367</v>
      </c>
      <c r="P117" s="141" t="str">
        <f t="shared" si="11"/>
        <v>323</v>
      </c>
      <c r="Q117" s="141" t="str">
        <f t="shared" si="12"/>
        <v>32</v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>
        <v>563</v>
      </c>
      <c r="B118" s="146" t="str">
        <f t="shared" si="8"/>
        <v>Europski fond za regionalni razvoj (ERDF)</v>
      </c>
      <c r="C118" s="151">
        <v>3693</v>
      </c>
      <c r="D118" s="146" t="str">
        <f t="shared" si="9"/>
        <v>Tekući prijenosi između proračunskih korisnika istog proraču</v>
      </c>
      <c r="E118" s="186" t="s">
        <v>1108</v>
      </c>
      <c r="F118" s="146" t="str">
        <f t="shared" si="10"/>
        <v>Vrhunska istraživanja Znanstvenih centara izvrsnosti</v>
      </c>
      <c r="G118" s="185">
        <v>2296567</v>
      </c>
      <c r="H118" s="185">
        <v>2296567</v>
      </c>
      <c r="I118" s="185">
        <v>0</v>
      </c>
      <c r="J118" s="201"/>
      <c r="K118" s="200">
        <v>43009</v>
      </c>
      <c r="L118" s="200">
        <v>44834</v>
      </c>
      <c r="M118" s="201" t="s">
        <v>2366</v>
      </c>
      <c r="N118" s="201" t="s">
        <v>2367</v>
      </c>
      <c r="P118" s="141" t="str">
        <f t="shared" si="11"/>
        <v>369</v>
      </c>
      <c r="Q118" s="141" t="str">
        <f t="shared" si="12"/>
        <v>36</v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>
        <v>52</v>
      </c>
      <c r="B119" s="146" t="str">
        <f t="shared" si="8"/>
        <v>Ostale pomoći</v>
      </c>
      <c r="C119" s="151">
        <v>3211</v>
      </c>
      <c r="D119" s="146" t="str">
        <f t="shared" si="9"/>
        <v>Službena putovanja</v>
      </c>
      <c r="E119" s="186"/>
      <c r="F119" s="146" t="str">
        <f t="shared" si="10"/>
        <v/>
      </c>
      <c r="G119" s="185">
        <v>25987</v>
      </c>
      <c r="H119" s="185">
        <v>13549</v>
      </c>
      <c r="I119" s="185">
        <v>13549</v>
      </c>
      <c r="J119" s="201" t="s">
        <v>2368</v>
      </c>
      <c r="K119" s="200">
        <v>43908</v>
      </c>
      <c r="L119" s="200">
        <v>45002</v>
      </c>
      <c r="M119" s="201" t="s">
        <v>2369</v>
      </c>
      <c r="N119" s="201" t="s">
        <v>2370</v>
      </c>
      <c r="P119" s="141" t="str">
        <f t="shared" si="11"/>
        <v>321</v>
      </c>
      <c r="Q119" s="141" t="str">
        <f t="shared" si="12"/>
        <v>32</v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>
        <v>52</v>
      </c>
      <c r="B120" s="146" t="str">
        <f t="shared" si="8"/>
        <v>Ostale pomoći</v>
      </c>
      <c r="C120" s="151">
        <v>3221</v>
      </c>
      <c r="D120" s="146" t="str">
        <f t="shared" si="9"/>
        <v>Uredski materijal i ostali materijalni rashodi</v>
      </c>
      <c r="E120" s="186"/>
      <c r="F120" s="146" t="str">
        <f t="shared" si="10"/>
        <v/>
      </c>
      <c r="G120" s="185">
        <v>2806</v>
      </c>
      <c r="H120" s="185">
        <v>1463</v>
      </c>
      <c r="I120" s="185">
        <v>1463</v>
      </c>
      <c r="J120" s="201" t="s">
        <v>2368</v>
      </c>
      <c r="K120" s="200">
        <v>43908</v>
      </c>
      <c r="L120" s="200">
        <v>45002</v>
      </c>
      <c r="M120" s="201" t="s">
        <v>2369</v>
      </c>
      <c r="N120" s="201" t="s">
        <v>2370</v>
      </c>
      <c r="P120" s="141" t="str">
        <f t="shared" si="11"/>
        <v>322</v>
      </c>
      <c r="Q120" s="141" t="str">
        <f t="shared" si="12"/>
        <v>32</v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>
        <v>52</v>
      </c>
      <c r="B121" s="146" t="str">
        <f t="shared" si="8"/>
        <v>Ostale pomoći</v>
      </c>
      <c r="C121" s="151">
        <v>3222</v>
      </c>
      <c r="D121" s="146" t="str">
        <f t="shared" si="9"/>
        <v>Materijal i sirovine</v>
      </c>
      <c r="E121" s="186"/>
      <c r="F121" s="146" t="str">
        <f t="shared" si="10"/>
        <v/>
      </c>
      <c r="G121" s="185">
        <v>22285</v>
      </c>
      <c r="H121" s="185">
        <v>11619</v>
      </c>
      <c r="I121" s="185">
        <v>11619</v>
      </c>
      <c r="J121" s="201" t="s">
        <v>2368</v>
      </c>
      <c r="K121" s="200">
        <v>43908</v>
      </c>
      <c r="L121" s="200">
        <v>45002</v>
      </c>
      <c r="M121" s="201" t="s">
        <v>2369</v>
      </c>
      <c r="N121" s="201" t="s">
        <v>2370</v>
      </c>
      <c r="P121" s="141" t="str">
        <f t="shared" si="11"/>
        <v>322</v>
      </c>
      <c r="Q121" s="141" t="str">
        <f t="shared" si="12"/>
        <v>32</v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>
        <v>52</v>
      </c>
      <c r="B122" s="146" t="str">
        <f t="shared" si="8"/>
        <v>Ostale pomoći</v>
      </c>
      <c r="C122" s="151">
        <v>3225</v>
      </c>
      <c r="D122" s="146" t="str">
        <f t="shared" si="9"/>
        <v>Sitni inventar i auto gume</v>
      </c>
      <c r="E122" s="186"/>
      <c r="F122" s="146" t="str">
        <f t="shared" si="10"/>
        <v/>
      </c>
      <c r="G122" s="185">
        <v>7583</v>
      </c>
      <c r="H122" s="185">
        <v>3954</v>
      </c>
      <c r="I122" s="185">
        <v>3954</v>
      </c>
      <c r="J122" s="201" t="s">
        <v>2368</v>
      </c>
      <c r="K122" s="200">
        <v>43908</v>
      </c>
      <c r="L122" s="200">
        <v>45002</v>
      </c>
      <c r="M122" s="201" t="s">
        <v>2369</v>
      </c>
      <c r="N122" s="201" t="s">
        <v>2370</v>
      </c>
      <c r="P122" s="141" t="str">
        <f t="shared" si="11"/>
        <v>322</v>
      </c>
      <c r="Q122" s="141" t="str">
        <f t="shared" si="12"/>
        <v>32</v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>
        <v>52</v>
      </c>
      <c r="B123" s="146" t="str">
        <f t="shared" si="8"/>
        <v>Ostale pomoći</v>
      </c>
      <c r="C123" s="151">
        <v>4221</v>
      </c>
      <c r="D123" s="146" t="str">
        <f t="shared" si="9"/>
        <v>Uredska oprema i namještaj</v>
      </c>
      <c r="E123" s="186"/>
      <c r="F123" s="146" t="str">
        <f t="shared" si="10"/>
        <v/>
      </c>
      <c r="G123" s="185">
        <v>24082</v>
      </c>
      <c r="H123" s="185">
        <v>12557</v>
      </c>
      <c r="I123" s="185">
        <v>12557</v>
      </c>
      <c r="J123" s="201" t="s">
        <v>2368</v>
      </c>
      <c r="K123" s="200">
        <v>43908</v>
      </c>
      <c r="L123" s="200">
        <v>45002</v>
      </c>
      <c r="M123" s="201" t="s">
        <v>2369</v>
      </c>
      <c r="N123" s="201" t="s">
        <v>2370</v>
      </c>
      <c r="P123" s="141" t="str">
        <f t="shared" si="11"/>
        <v>422</v>
      </c>
      <c r="Q123" s="141" t="str">
        <f t="shared" si="12"/>
        <v>42</v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>
        <v>52</v>
      </c>
      <c r="B124" s="146" t="str">
        <f t="shared" si="8"/>
        <v>Ostale pomoći</v>
      </c>
      <c r="C124" s="151">
        <v>4222</v>
      </c>
      <c r="D124" s="146" t="str">
        <f t="shared" si="9"/>
        <v>Komunikacijska oprema</v>
      </c>
      <c r="E124" s="186"/>
      <c r="F124" s="146" t="str">
        <f t="shared" si="10"/>
        <v/>
      </c>
      <c r="G124" s="185">
        <v>24533</v>
      </c>
      <c r="H124" s="185">
        <v>12792</v>
      </c>
      <c r="I124" s="185">
        <v>12792</v>
      </c>
      <c r="J124" s="201" t="s">
        <v>2368</v>
      </c>
      <c r="K124" s="200">
        <v>43908</v>
      </c>
      <c r="L124" s="200">
        <v>45002</v>
      </c>
      <c r="M124" s="201" t="s">
        <v>2369</v>
      </c>
      <c r="N124" s="201" t="s">
        <v>2370</v>
      </c>
      <c r="P124" s="141" t="str">
        <f t="shared" si="11"/>
        <v>422</v>
      </c>
      <c r="Q124" s="141" t="str">
        <f t="shared" si="12"/>
        <v>42</v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12 G14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105" activePane="bottomLeft" state="frozen"/>
      <selection pane="bottomLeft" activeCell="P5" sqref="P5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96.6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5333592</v>
      </c>
      <c r="E5" s="3"/>
      <c r="F5" s="3">
        <v>150000</v>
      </c>
      <c r="G5" s="3">
        <v>1500000</v>
      </c>
      <c r="H5" s="3"/>
      <c r="I5" s="3">
        <v>1000000</v>
      </c>
      <c r="J5" s="3">
        <v>1008592</v>
      </c>
      <c r="K5" s="3"/>
      <c r="L5" s="3"/>
      <c r="M5" s="3"/>
      <c r="N5" s="3"/>
      <c r="O5" s="3">
        <v>850000</v>
      </c>
      <c r="P5" s="3"/>
      <c r="Q5" s="3"/>
      <c r="R5" s="3"/>
      <c r="S5" s="3">
        <v>620000</v>
      </c>
      <c r="T5" s="3"/>
      <c r="U5" s="3">
        <v>205000</v>
      </c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120453612</v>
      </c>
      <c r="E6" s="14">
        <f>+E27+E34</f>
        <v>74659870</v>
      </c>
      <c r="F6" s="14">
        <f t="shared" ref="F6:V6" si="0">+F27+F34</f>
        <v>832320</v>
      </c>
      <c r="G6" s="14">
        <f t="shared" si="0"/>
        <v>11500000</v>
      </c>
      <c r="H6" s="14">
        <f>+H27+H34</f>
        <v>0</v>
      </c>
      <c r="I6" s="14">
        <f t="shared" si="0"/>
        <v>24700000</v>
      </c>
      <c r="J6" s="14">
        <f t="shared" si="0"/>
        <v>1466000</v>
      </c>
      <c r="K6" s="14">
        <f t="shared" si="0"/>
        <v>1197153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4716472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1363797</v>
      </c>
      <c r="T6" s="14">
        <f t="shared" si="0"/>
        <v>0</v>
      </c>
      <c r="U6" s="14">
        <f t="shared" si="0"/>
        <v>18000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-14393100</v>
      </c>
      <c r="E7" s="113">
        <v>0</v>
      </c>
      <c r="F7" s="113">
        <v>-150000</v>
      </c>
      <c r="G7" s="113">
        <v>-1600000</v>
      </c>
      <c r="H7" s="113"/>
      <c r="I7" s="113">
        <v>-10599000</v>
      </c>
      <c r="J7" s="113">
        <v>-398200</v>
      </c>
      <c r="K7" s="113"/>
      <c r="L7" s="113"/>
      <c r="M7" s="3"/>
      <c r="N7" s="113"/>
      <c r="O7" s="113">
        <v>-850000</v>
      </c>
      <c r="P7" s="113"/>
      <c r="Q7" s="113"/>
      <c r="R7" s="113"/>
      <c r="S7" s="113">
        <v>-572900</v>
      </c>
      <c r="T7" s="113"/>
      <c r="U7" s="113">
        <v>-223000</v>
      </c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111394104</v>
      </c>
      <c r="E8" s="14">
        <f>+E5+E6+E7</f>
        <v>74659870</v>
      </c>
      <c r="F8" s="14">
        <f t="shared" ref="F8:V8" si="2">+F5+F6+F7</f>
        <v>832320</v>
      </c>
      <c r="G8" s="14">
        <f t="shared" si="2"/>
        <v>11400000</v>
      </c>
      <c r="H8" s="14">
        <f>+H5+H6+H7</f>
        <v>0</v>
      </c>
      <c r="I8" s="14">
        <f t="shared" si="2"/>
        <v>15101000</v>
      </c>
      <c r="J8" s="14">
        <f t="shared" si="2"/>
        <v>2076392</v>
      </c>
      <c r="K8" s="14">
        <f t="shared" si="2"/>
        <v>1197153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4716472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1410897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111394104</v>
      </c>
      <c r="E9" s="136">
        <f>+'PLAN RASHODA I IZDATAKA'!E3</f>
        <v>74659870</v>
      </c>
      <c r="F9" s="136">
        <f>+'PLAN RASHODA I IZDATAKA'!F3</f>
        <v>832320</v>
      </c>
      <c r="G9" s="136">
        <f>+'PLAN RASHODA I IZDATAKA'!G3</f>
        <v>11400000</v>
      </c>
      <c r="H9" s="136">
        <f>+'PLAN RASHODA I IZDATAKA'!H3</f>
        <v>0</v>
      </c>
      <c r="I9" s="136">
        <f>+'PLAN RASHODA I IZDATAKA'!I3</f>
        <v>15101000</v>
      </c>
      <c r="J9" s="136">
        <f>+'PLAN RASHODA I IZDATAKA'!J3</f>
        <v>2076392</v>
      </c>
      <c r="K9" s="136">
        <f>+'PLAN RASHODA I IZDATAKA'!K3</f>
        <v>1197153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4716472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1410897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6182472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1466000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4716472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87000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87000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1110153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1110153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24700000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24700000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11500000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11500000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1363797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1363797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7.6">
      <c r="A24" s="90">
        <v>2021</v>
      </c>
      <c r="B24" s="95" t="s">
        <v>300</v>
      </c>
      <c r="C24" s="96" t="s">
        <v>260</v>
      </c>
      <c r="D24" s="70">
        <f t="shared" si="1"/>
        <v>75492190</v>
      </c>
      <c r="E24" s="189">
        <f>SUMIFS('Plan prihoda za unos u SAP'!$G$3:$G$501,'Plan prihoda za unos u SAP'!$C$3:$C$501,"=11",'Plan prihoda za unos u SAP'!$K$3:$K$501,"=671")</f>
        <v>74659870</v>
      </c>
      <c r="F24" s="189">
        <f>SUMIFS('Plan prihoda za unos u SAP'!$G$3:$G$501,'Plan prihoda za unos u SAP'!$C$3:$C$501,"=12",'Plan prihoda za unos u SAP'!$K$3:$K$501,"=671")</f>
        <v>832320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120435612</v>
      </c>
      <c r="E27" s="4">
        <f>SUM(E11:E26)</f>
        <v>74659870</v>
      </c>
      <c r="F27" s="4">
        <f t="shared" ref="F27:W27" si="4">SUM(F11:F26)</f>
        <v>832320</v>
      </c>
      <c r="G27" s="4">
        <f t="shared" si="4"/>
        <v>11500000</v>
      </c>
      <c r="H27" s="4">
        <f t="shared" si="4"/>
        <v>0</v>
      </c>
      <c r="I27" s="4">
        <f t="shared" si="4"/>
        <v>24700000</v>
      </c>
      <c r="J27" s="4">
        <f t="shared" si="4"/>
        <v>1466000</v>
      </c>
      <c r="K27" s="4">
        <f t="shared" si="4"/>
        <v>1197153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4716472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1363797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18000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18000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18000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18000</v>
      </c>
      <c r="V34" s="4">
        <f t="shared" si="6"/>
        <v>0</v>
      </c>
      <c r="W34" s="4">
        <f>SUM(W28:W33)</f>
        <v>0</v>
      </c>
    </row>
    <row r="35" spans="1:29" s="90" customFormat="1" ht="27.6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7.6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7.6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7.6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120453612</v>
      </c>
      <c r="E42" s="71">
        <f>+E41+E34+E27</f>
        <v>74659870</v>
      </c>
      <c r="F42" s="71">
        <f t="shared" ref="F42:U42" si="9">+F41+F34+F27</f>
        <v>832320</v>
      </c>
      <c r="G42" s="71">
        <f t="shared" si="9"/>
        <v>11500000</v>
      </c>
      <c r="H42" s="71">
        <f>+H41+H34+H27</f>
        <v>0</v>
      </c>
      <c r="I42" s="71">
        <f t="shared" si="9"/>
        <v>24700000</v>
      </c>
      <c r="J42" s="71">
        <f t="shared" si="9"/>
        <v>1466000</v>
      </c>
      <c r="K42" s="71">
        <f t="shared" si="9"/>
        <v>1197153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4716472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1363797</v>
      </c>
      <c r="T42" s="71">
        <f t="shared" si="9"/>
        <v>0</v>
      </c>
      <c r="U42" s="71">
        <f t="shared" si="9"/>
        <v>18000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6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96.6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14393100</v>
      </c>
      <c r="E46" s="188">
        <f t="shared" ref="E46:W46" si="10">-E7</f>
        <v>0</v>
      </c>
      <c r="F46" s="188">
        <f t="shared" si="10"/>
        <v>150000</v>
      </c>
      <c r="G46" s="188">
        <f t="shared" si="10"/>
        <v>1600000</v>
      </c>
      <c r="H46" s="188">
        <f t="shared" si="10"/>
        <v>0</v>
      </c>
      <c r="I46" s="188">
        <f t="shared" si="10"/>
        <v>10599000</v>
      </c>
      <c r="J46" s="188">
        <f t="shared" si="10"/>
        <v>398200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850000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572900</v>
      </c>
      <c r="T46" s="188">
        <f t="shared" si="10"/>
        <v>0</v>
      </c>
      <c r="U46" s="188">
        <f t="shared" si="10"/>
        <v>223000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125303296</v>
      </c>
      <c r="E47" s="14">
        <f t="shared" ref="E47:V47" si="13">+E68+E75</f>
        <v>76842140</v>
      </c>
      <c r="F47" s="14">
        <f t="shared" si="13"/>
        <v>752651</v>
      </c>
      <c r="G47" s="14">
        <f t="shared" si="13"/>
        <v>11900000</v>
      </c>
      <c r="H47" s="14">
        <f>+H68+H75</f>
        <v>0</v>
      </c>
      <c r="I47" s="14">
        <f t="shared" si="13"/>
        <v>28300000</v>
      </c>
      <c r="J47" s="14">
        <f t="shared" si="13"/>
        <v>987650</v>
      </c>
      <c r="K47" s="14">
        <f t="shared" si="13"/>
        <v>944625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4265016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1292214</v>
      </c>
      <c r="T47" s="14">
        <f t="shared" si="13"/>
        <v>0</v>
      </c>
      <c r="U47" s="14">
        <f t="shared" si="13"/>
        <v>19000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-27425900</v>
      </c>
      <c r="E48" s="113"/>
      <c r="F48" s="113">
        <v>-150000</v>
      </c>
      <c r="G48" s="113">
        <v>-1700000</v>
      </c>
      <c r="H48" s="113"/>
      <c r="I48" s="113">
        <v>-23761000</v>
      </c>
      <c r="J48" s="113">
        <v>-202100</v>
      </c>
      <c r="K48" s="113"/>
      <c r="L48" s="113"/>
      <c r="M48" s="3"/>
      <c r="N48" s="113"/>
      <c r="O48" s="113">
        <v>-850000</v>
      </c>
      <c r="P48" s="113"/>
      <c r="Q48" s="113"/>
      <c r="R48" s="113"/>
      <c r="S48" s="113">
        <v>-520800</v>
      </c>
      <c r="T48" s="113"/>
      <c r="U48" s="113">
        <v>-242000</v>
      </c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112270496</v>
      </c>
      <c r="E49" s="14">
        <f>+E46+E47+E48</f>
        <v>76842140</v>
      </c>
      <c r="F49" s="14">
        <f t="shared" ref="F49:V49" si="14">+F46+F47+F48</f>
        <v>752651</v>
      </c>
      <c r="G49" s="14">
        <f t="shared" si="14"/>
        <v>11800000</v>
      </c>
      <c r="H49" s="14">
        <f>+H46+H47+H48</f>
        <v>0</v>
      </c>
      <c r="I49" s="14">
        <f t="shared" si="14"/>
        <v>15138000</v>
      </c>
      <c r="J49" s="14">
        <f t="shared" si="14"/>
        <v>1183750</v>
      </c>
      <c r="K49" s="14">
        <f t="shared" si="14"/>
        <v>944625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4265016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1344314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112270496</v>
      </c>
      <c r="E50" s="136">
        <f>+'PLAN RASHODA I IZDATAKA'!E71</f>
        <v>76842140</v>
      </c>
      <c r="F50" s="136">
        <f>+'PLAN RASHODA I IZDATAKA'!F71</f>
        <v>752651</v>
      </c>
      <c r="G50" s="136">
        <f>+'PLAN RASHODA I IZDATAKA'!G71</f>
        <v>11800000</v>
      </c>
      <c r="H50" s="136">
        <f>+'PLAN RASHODA I IZDATAKA'!H71</f>
        <v>0</v>
      </c>
      <c r="I50" s="136">
        <f>+'PLAN RASHODA I IZDATAKA'!I71</f>
        <v>15138000</v>
      </c>
      <c r="J50" s="136">
        <f>+'PLAN RASHODA I IZDATAKA'!J71</f>
        <v>1183750</v>
      </c>
      <c r="K50" s="136">
        <f>+'PLAN RASHODA I IZDATAKA'!K71</f>
        <v>944625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4265016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1344314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4.4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5252666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987650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4265016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90000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90000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854625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854625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28300000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28300000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11900000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11900000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1292214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1292214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7.6">
      <c r="A65" s="90">
        <v>2022</v>
      </c>
      <c r="B65" s="95" t="s">
        <v>300</v>
      </c>
      <c r="C65" s="96" t="s">
        <v>260</v>
      </c>
      <c r="D65" s="70">
        <f t="shared" si="12"/>
        <v>77594791</v>
      </c>
      <c r="E65" s="189">
        <f>SUMIFS('Plan prihoda za unos u SAP'!$H$3:$H$501,'Plan prihoda za unos u SAP'!$C$3:$C$501,"=11",'Plan prihoda za unos u SAP'!$K$3:$K$501,"=671")</f>
        <v>76842140</v>
      </c>
      <c r="F65" s="189">
        <f>SUMIFS('Plan prihoda za unos u SAP'!$H$3:$H$501,'Plan prihoda za unos u SAP'!$C$3:$C$501,"=12",'Plan prihoda za unos u SAP'!$K$3:$K$501,"=671")</f>
        <v>752651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125284296</v>
      </c>
      <c r="E68" s="4">
        <f>SUM(E52:E67)</f>
        <v>76842140</v>
      </c>
      <c r="F68" s="4">
        <f t="shared" ref="F68:W68" si="16">SUM(F52:F67)</f>
        <v>752651</v>
      </c>
      <c r="G68" s="4">
        <f t="shared" si="16"/>
        <v>11900000</v>
      </c>
      <c r="H68" s="4">
        <f t="shared" si="16"/>
        <v>0</v>
      </c>
      <c r="I68" s="4">
        <f t="shared" si="16"/>
        <v>28300000</v>
      </c>
      <c r="J68" s="4">
        <f>SUM(J52:J67)</f>
        <v>987650</v>
      </c>
      <c r="K68" s="4">
        <f t="shared" si="16"/>
        <v>944625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4265016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1292214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19000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19000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19000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19000</v>
      </c>
      <c r="V75" s="4">
        <f t="shared" si="18"/>
        <v>0</v>
      </c>
      <c r="W75" s="4">
        <f>SUM(W69:W74)</f>
        <v>0</v>
      </c>
    </row>
    <row r="76" spans="1:23" s="90" customFormat="1" ht="27.6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7.6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7.6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7.6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125303296</v>
      </c>
      <c r="E83" s="71">
        <f t="shared" ref="E83:V83" si="21">+E82+E75+E68</f>
        <v>76842140</v>
      </c>
      <c r="F83" s="71">
        <f t="shared" si="21"/>
        <v>752651</v>
      </c>
      <c r="G83" s="71">
        <f t="shared" si="21"/>
        <v>11900000</v>
      </c>
      <c r="H83" s="71">
        <f>+H82+H75+H68</f>
        <v>0</v>
      </c>
      <c r="I83" s="71">
        <f t="shared" si="21"/>
        <v>28300000</v>
      </c>
      <c r="J83" s="71">
        <f t="shared" si="21"/>
        <v>987650</v>
      </c>
      <c r="K83" s="71">
        <f t="shared" si="21"/>
        <v>944625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4265016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1292214</v>
      </c>
      <c r="T83" s="71">
        <f t="shared" si="21"/>
        <v>0</v>
      </c>
      <c r="U83" s="71">
        <f t="shared" si="21"/>
        <v>19000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6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96.6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27425900</v>
      </c>
      <c r="E87" s="188">
        <f t="shared" ref="E87:V87" si="22">-E48</f>
        <v>0</v>
      </c>
      <c r="F87" s="188">
        <f t="shared" si="22"/>
        <v>150000</v>
      </c>
      <c r="G87" s="188">
        <f t="shared" si="22"/>
        <v>1700000</v>
      </c>
      <c r="H87" s="188">
        <f>-H48</f>
        <v>0</v>
      </c>
      <c r="I87" s="188">
        <f t="shared" si="22"/>
        <v>23761000</v>
      </c>
      <c r="J87" s="188">
        <f t="shared" si="22"/>
        <v>202100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850000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520800</v>
      </c>
      <c r="T87" s="188">
        <f t="shared" si="22"/>
        <v>0</v>
      </c>
      <c r="U87" s="188">
        <f t="shared" si="22"/>
        <v>242000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122299696</v>
      </c>
      <c r="E88" s="14">
        <f t="shared" ref="E88:V88" si="24">+E109+E116</f>
        <v>77194040</v>
      </c>
      <c r="F88" s="14">
        <f t="shared" si="24"/>
        <v>0</v>
      </c>
      <c r="G88" s="14">
        <f t="shared" si="24"/>
        <v>12200000</v>
      </c>
      <c r="H88" s="14">
        <f>+H109+H116</f>
        <v>0</v>
      </c>
      <c r="I88" s="14">
        <f t="shared" si="24"/>
        <v>31400000</v>
      </c>
      <c r="J88" s="14">
        <f t="shared" si="24"/>
        <v>283500</v>
      </c>
      <c r="K88" s="14">
        <f t="shared" si="24"/>
        <v>472156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730000</v>
      </c>
      <c r="T88" s="14">
        <f t="shared" si="24"/>
        <v>0</v>
      </c>
      <c r="U88" s="14">
        <f t="shared" si="24"/>
        <v>20000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-43641700</v>
      </c>
      <c r="E89" s="113"/>
      <c r="F89" s="113">
        <v>-150000</v>
      </c>
      <c r="G89" s="113">
        <v>-1700000</v>
      </c>
      <c r="H89" s="113"/>
      <c r="I89" s="113">
        <v>-40209500</v>
      </c>
      <c r="J89" s="113"/>
      <c r="K89" s="113"/>
      <c r="L89" s="113"/>
      <c r="M89" s="3"/>
      <c r="N89" s="113"/>
      <c r="O89" s="113">
        <v>-850000</v>
      </c>
      <c r="P89" s="113"/>
      <c r="Q89" s="113"/>
      <c r="R89" s="113"/>
      <c r="S89" s="113">
        <v>-470200</v>
      </c>
      <c r="T89" s="113"/>
      <c r="U89" s="113">
        <v>-262000</v>
      </c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106083896</v>
      </c>
      <c r="E90" s="14">
        <f>+E87+E88+E89</f>
        <v>77194040</v>
      </c>
      <c r="F90" s="14">
        <f t="shared" ref="F90:V90" si="25">+F87+F88+F89</f>
        <v>0</v>
      </c>
      <c r="G90" s="14">
        <f t="shared" si="25"/>
        <v>12200000</v>
      </c>
      <c r="H90" s="14">
        <f>+H87+H88+H89</f>
        <v>0</v>
      </c>
      <c r="I90" s="14">
        <f t="shared" si="25"/>
        <v>14951500</v>
      </c>
      <c r="J90" s="14">
        <f t="shared" si="25"/>
        <v>485600</v>
      </c>
      <c r="K90" s="14">
        <f t="shared" si="25"/>
        <v>472156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780600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106083896</v>
      </c>
      <c r="E91" s="136">
        <f>+'PLAN RASHODA I IZDATAKA'!E91</f>
        <v>77194040</v>
      </c>
      <c r="F91" s="136">
        <f>+'PLAN RASHODA I IZDATAKA'!F91</f>
        <v>0</v>
      </c>
      <c r="G91" s="136">
        <f>+'PLAN RASHODA I IZDATAKA'!G91</f>
        <v>12200000</v>
      </c>
      <c r="H91" s="136">
        <f>+'PLAN RASHODA I IZDATAKA'!H91</f>
        <v>0</v>
      </c>
      <c r="I91" s="136">
        <f>+'PLAN RASHODA I IZDATAKA'!I91</f>
        <v>14951500</v>
      </c>
      <c r="J91" s="136">
        <f>+'PLAN RASHODA I IZDATAKA'!J91</f>
        <v>485600</v>
      </c>
      <c r="K91" s="136">
        <f>+'PLAN RASHODA I IZDATAKA'!K91</f>
        <v>472156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780600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4.4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283500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283500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93000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93000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379156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379156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31400000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31400000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12200000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12200000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730000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730000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77194040</v>
      </c>
      <c r="E106" s="189">
        <f>SUMIFS('Plan prihoda za unos u SAP'!$I$3:$I$501,'Plan prihoda za unos u SAP'!$C$3:$C$501,"=11",'Plan prihoda za unos u SAP'!$K$3:$K$501,"=671")</f>
        <v>77194040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122279696</v>
      </c>
      <c r="E109" s="4">
        <f>SUM(E93:E108)</f>
        <v>77194040</v>
      </c>
      <c r="F109" s="4">
        <f t="shared" ref="F109:W109" si="27">SUM(F93:F108)</f>
        <v>0</v>
      </c>
      <c r="G109" s="4">
        <f t="shared" si="27"/>
        <v>12200000</v>
      </c>
      <c r="H109" s="4">
        <f t="shared" si="27"/>
        <v>0</v>
      </c>
      <c r="I109" s="4">
        <f t="shared" si="27"/>
        <v>31400000</v>
      </c>
      <c r="J109" s="4">
        <f t="shared" si="27"/>
        <v>283500</v>
      </c>
      <c r="K109" s="4">
        <f t="shared" si="27"/>
        <v>472156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730000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20000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20000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20000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20000</v>
      </c>
      <c r="V116" s="4">
        <f t="shared" si="29"/>
        <v>0</v>
      </c>
      <c r="W116" s="4">
        <f>SUM(W110:W115)</f>
        <v>0</v>
      </c>
    </row>
    <row r="117" spans="1:23" s="90" customFormat="1" ht="27.6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7.6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7.6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7.6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122299696</v>
      </c>
      <c r="E124" s="71">
        <f>+E123+E116+E109</f>
        <v>77194040</v>
      </c>
      <c r="F124" s="71">
        <f t="shared" ref="F124:W124" si="32">+F123+F116+F109</f>
        <v>0</v>
      </c>
      <c r="G124" s="71">
        <f t="shared" si="32"/>
        <v>12200000</v>
      </c>
      <c r="H124" s="71">
        <f>+H123+H116+H109</f>
        <v>0</v>
      </c>
      <c r="I124" s="71">
        <f t="shared" si="32"/>
        <v>31400000</v>
      </c>
      <c r="J124" s="71">
        <f t="shared" si="32"/>
        <v>283500</v>
      </c>
      <c r="K124" s="71">
        <f t="shared" si="32"/>
        <v>472156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730000</v>
      </c>
      <c r="T124" s="71">
        <f t="shared" si="32"/>
        <v>0</v>
      </c>
      <c r="U124" s="71">
        <f t="shared" si="32"/>
        <v>20000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0" width="13.109375" style="25" customWidth="1"/>
    <col min="21" max="21" width="14.6640625" style="25" customWidth="1"/>
    <col min="22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9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111394104</v>
      </c>
      <c r="E3" s="121">
        <f t="shared" ref="E3:W3" si="0">E4+E38+E58</f>
        <v>74659870</v>
      </c>
      <c r="F3" s="121">
        <f t="shared" si="0"/>
        <v>832320</v>
      </c>
      <c r="G3" s="121">
        <f t="shared" si="0"/>
        <v>11400000</v>
      </c>
      <c r="H3" s="121">
        <f>H4+H38+H58</f>
        <v>0</v>
      </c>
      <c r="I3" s="121">
        <f t="shared" si="0"/>
        <v>15101000</v>
      </c>
      <c r="J3" s="121">
        <f t="shared" si="0"/>
        <v>2076392</v>
      </c>
      <c r="K3" s="121">
        <f t="shared" si="0"/>
        <v>1197153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4716472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1410897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106695099</v>
      </c>
      <c r="E4" s="125">
        <f>E5+E9+E15+E19+E23+E30+E33</f>
        <v>73295480</v>
      </c>
      <c r="F4" s="125">
        <f t="shared" ref="F4:W4" si="2">F5+F9+F15+F19+F23+F30+F33</f>
        <v>832320</v>
      </c>
      <c r="G4" s="125">
        <f t="shared" si="2"/>
        <v>10529000</v>
      </c>
      <c r="H4" s="125">
        <f>H5+H9+H15+H19+H23+H30+H33</f>
        <v>0</v>
      </c>
      <c r="I4" s="125">
        <f t="shared" si="2"/>
        <v>12850000</v>
      </c>
      <c r="J4" s="125">
        <f t="shared" si="2"/>
        <v>1969392</v>
      </c>
      <c r="K4" s="125">
        <f t="shared" si="2"/>
        <v>1118538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4716472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1383897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79609624</v>
      </c>
      <c r="E5" s="12">
        <f>SUM(E6:E8)</f>
        <v>66973590</v>
      </c>
      <c r="F5" s="12">
        <f t="shared" ref="F5:W5" si="3">SUM(F6:F8)</f>
        <v>245548</v>
      </c>
      <c r="G5" s="12">
        <f t="shared" si="3"/>
        <v>3552000</v>
      </c>
      <c r="H5" s="12">
        <f>SUM(H6:H8)</f>
        <v>0</v>
      </c>
      <c r="I5" s="12">
        <f t="shared" si="3"/>
        <v>5355500</v>
      </c>
      <c r="J5" s="12">
        <f t="shared" si="3"/>
        <v>840435</v>
      </c>
      <c r="K5" s="12">
        <f t="shared" si="3"/>
        <v>548374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1391438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702739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67150952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56289400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210771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3045000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4624500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695509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463868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1194367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627537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1480547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1396380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18000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43000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18167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5000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10978125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9287810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34777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489000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688000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126759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84506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197071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70202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23982581</v>
      </c>
      <c r="E9" s="78">
        <f t="shared" ref="E9:W9" si="4">SUM(E10:E14)</f>
        <v>6220890</v>
      </c>
      <c r="F9" s="78">
        <f t="shared" si="4"/>
        <v>181495</v>
      </c>
      <c r="G9" s="78">
        <f>SUM(G10:G14)</f>
        <v>6790000</v>
      </c>
      <c r="H9" s="78">
        <f>SUM(H10:H14)</f>
        <v>0</v>
      </c>
      <c r="I9" s="78">
        <f t="shared" si="4"/>
        <v>7383000</v>
      </c>
      <c r="J9" s="78">
        <f t="shared" si="4"/>
        <v>1127557</v>
      </c>
      <c r="K9" s="78">
        <f t="shared" si="4"/>
        <v>570114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1028467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681058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2137393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1305926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40628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162000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183000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97462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64899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230223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53255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12407340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3837956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85567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1560000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4735500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847241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299394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484879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556803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8946413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868572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55300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4875000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2418000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180632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174544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313365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61000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63235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21000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34500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5735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428200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206436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172000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2222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25542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10000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254050</v>
      </c>
      <c r="E15" s="4">
        <f t="shared" ref="E15:W15" si="5">SUM(E16:E18)</f>
        <v>1000</v>
      </c>
      <c r="F15" s="4">
        <f t="shared" si="5"/>
        <v>0</v>
      </c>
      <c r="G15" s="4">
        <f t="shared" si="5"/>
        <v>187000</v>
      </c>
      <c r="H15" s="4">
        <f>SUM(H16:H18)</f>
        <v>0</v>
      </c>
      <c r="I15" s="4">
        <f t="shared" si="5"/>
        <v>64500</v>
      </c>
      <c r="J15" s="4">
        <f t="shared" si="5"/>
        <v>1400</v>
      </c>
      <c r="K15" s="4">
        <f t="shared" si="5"/>
        <v>50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100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87500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26000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61500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166550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161000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3000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1400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50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100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2848844</v>
      </c>
      <c r="E23" s="78">
        <f t="shared" ref="E23:W23" si="7">SUM(E24:E29)</f>
        <v>100000</v>
      </c>
      <c r="F23" s="78">
        <f t="shared" si="7"/>
        <v>405277</v>
      </c>
      <c r="G23" s="78">
        <f t="shared" si="7"/>
        <v>0</v>
      </c>
      <c r="H23" s="78">
        <f>SUM(H24:H29)</f>
        <v>0</v>
      </c>
      <c r="I23" s="78">
        <f t="shared" si="7"/>
        <v>47000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2296567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2848844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100000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405277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47000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2296567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3699005</v>
      </c>
      <c r="E38" s="126">
        <f>E42+E49+E51+E53+E39</f>
        <v>1364390</v>
      </c>
      <c r="F38" s="126">
        <f t="shared" ref="F38:W38" si="10">F42+F49+F51+F53+F39</f>
        <v>0</v>
      </c>
      <c r="G38" s="126">
        <f t="shared" si="10"/>
        <v>871000</v>
      </c>
      <c r="H38" s="126">
        <f>H42+H49+H51+H53+H39</f>
        <v>0</v>
      </c>
      <c r="I38" s="126">
        <f t="shared" si="10"/>
        <v>1251000</v>
      </c>
      <c r="J38" s="126">
        <f t="shared" si="10"/>
        <v>107000</v>
      </c>
      <c r="K38" s="126">
        <f t="shared" si="10"/>
        <v>78615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27000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40500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40500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40500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40500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3488505</v>
      </c>
      <c r="E42" s="4">
        <f t="shared" ref="E42:W42" si="12">SUM(E43:E48)</f>
        <v>1364390</v>
      </c>
      <c r="F42" s="4">
        <f t="shared" si="12"/>
        <v>0</v>
      </c>
      <c r="G42" s="4">
        <f t="shared" si="12"/>
        <v>701000</v>
      </c>
      <c r="H42" s="4">
        <f>SUM(H43:H48)</f>
        <v>0</v>
      </c>
      <c r="I42" s="4">
        <f t="shared" si="12"/>
        <v>1210500</v>
      </c>
      <c r="J42" s="4">
        <f t="shared" si="12"/>
        <v>107000</v>
      </c>
      <c r="K42" s="4">
        <f t="shared" si="12"/>
        <v>78615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27000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3212071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1127956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697000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1174500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107000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78615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27000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188434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184434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4000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88000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52000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36000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170000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170000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75000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75000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95000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95000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1000000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1000000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1000000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1000000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1000000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1000000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112270496</v>
      </c>
      <c r="E71" s="121">
        <f t="shared" ref="E71:V71" si="20">+E72+E80+E86</f>
        <v>76842140</v>
      </c>
      <c r="F71" s="121">
        <f t="shared" si="20"/>
        <v>752651</v>
      </c>
      <c r="G71" s="121">
        <f t="shared" si="20"/>
        <v>11800000</v>
      </c>
      <c r="H71" s="121">
        <f>+H72+H80+H86</f>
        <v>0</v>
      </c>
      <c r="I71" s="121">
        <f t="shared" si="20"/>
        <v>15138000</v>
      </c>
      <c r="J71" s="121">
        <f t="shared" si="20"/>
        <v>1183750</v>
      </c>
      <c r="K71" s="121">
        <f t="shared" si="20"/>
        <v>944625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4265016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1344314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107944757</v>
      </c>
      <c r="E72" s="130">
        <f t="shared" ref="E72:V72" si="22">SUM(E73:E79)</f>
        <v>75477750</v>
      </c>
      <c r="F72" s="130">
        <f t="shared" si="22"/>
        <v>752651</v>
      </c>
      <c r="G72" s="130">
        <f t="shared" si="22"/>
        <v>10900000</v>
      </c>
      <c r="H72" s="130">
        <f>SUM(H73:H79)</f>
        <v>0</v>
      </c>
      <c r="I72" s="130">
        <f t="shared" si="22"/>
        <v>13245000</v>
      </c>
      <c r="J72" s="130">
        <f t="shared" si="22"/>
        <v>1098750</v>
      </c>
      <c r="K72" s="130">
        <f t="shared" si="22"/>
        <v>889276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4265016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1316314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80994609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69113570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189993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3677000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5499500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380200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360437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1076626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697283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23838454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6263180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157381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7030000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7631000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717350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528789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891823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618931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262850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193000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67500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1200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50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100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2848844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100000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405277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47000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2296567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3725739</v>
      </c>
      <c r="E80" s="131">
        <f t="shared" ref="E80:V80" si="23">SUM(E81:E85)</f>
        <v>1364390</v>
      </c>
      <c r="F80" s="131">
        <f t="shared" si="23"/>
        <v>0</v>
      </c>
      <c r="G80" s="131">
        <f t="shared" si="23"/>
        <v>900000</v>
      </c>
      <c r="H80" s="131">
        <f>SUM(H81:H85)</f>
        <v>0</v>
      </c>
      <c r="I80" s="131">
        <f t="shared" si="23"/>
        <v>1293000</v>
      </c>
      <c r="J80" s="131">
        <f t="shared" si="23"/>
        <v>85000</v>
      </c>
      <c r="K80" s="131">
        <f t="shared" si="23"/>
        <v>55349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28000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42000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42000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3508739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1364390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725000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1251000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85000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55349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28000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175000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175000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600000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600000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600000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600000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106083896</v>
      </c>
      <c r="E91" s="121">
        <f t="shared" ref="E91:W91" si="25">E92+E100+E106</f>
        <v>77194040</v>
      </c>
      <c r="F91" s="121">
        <f t="shared" si="25"/>
        <v>0</v>
      </c>
      <c r="G91" s="121">
        <f t="shared" si="25"/>
        <v>12200000</v>
      </c>
      <c r="H91" s="121">
        <f>H92+H100+H106</f>
        <v>0</v>
      </c>
      <c r="I91" s="121">
        <f t="shared" si="25"/>
        <v>14951500</v>
      </c>
      <c r="J91" s="121">
        <f t="shared" si="25"/>
        <v>485600</v>
      </c>
      <c r="K91" s="121">
        <f t="shared" si="25"/>
        <v>472156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780600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102321657</v>
      </c>
      <c r="E92" s="130">
        <f t="shared" ref="E92:G92" si="27">SUM(E93:E99)</f>
        <v>75829650</v>
      </c>
      <c r="F92" s="130">
        <f t="shared" si="27"/>
        <v>0</v>
      </c>
      <c r="G92" s="130">
        <f t="shared" si="27"/>
        <v>11269000</v>
      </c>
      <c r="H92" s="130">
        <f>SUM(H93:H99)</f>
        <v>0</v>
      </c>
      <c r="I92" s="130">
        <f t="shared" ref="I92:K92" si="28">SUM(I93:I99)</f>
        <v>13618000</v>
      </c>
      <c r="J92" s="130">
        <f t="shared" si="28"/>
        <v>436600</v>
      </c>
      <c r="K92" s="130">
        <f t="shared" si="28"/>
        <v>416807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751600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79836861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69458640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3804000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5634500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281000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68721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590000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22066446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6270010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7265000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7867500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154400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348036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161500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271350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200000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69000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1200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50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100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147000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100000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47000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3762239</v>
      </c>
      <c r="E100" s="131">
        <f t="shared" ref="E100:G100" si="31">SUM(E101:E105)</f>
        <v>1364390</v>
      </c>
      <c r="F100" s="131">
        <f t="shared" si="31"/>
        <v>0</v>
      </c>
      <c r="G100" s="131">
        <f t="shared" si="31"/>
        <v>931000</v>
      </c>
      <c r="H100" s="131">
        <f>SUM(H101:H105)</f>
        <v>0</v>
      </c>
      <c r="I100" s="131">
        <f t="shared" ref="I100:K100" si="32">SUM(I101:I105)</f>
        <v>1333500</v>
      </c>
      <c r="J100" s="131">
        <f t="shared" si="32"/>
        <v>49000</v>
      </c>
      <c r="K100" s="131">
        <f t="shared" si="32"/>
        <v>55349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29000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43500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43500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3537739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1364390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750000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1290000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49000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55349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29000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181000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181000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topLeftCell="A7" workbookViewId="0">
      <selection activeCell="H23" sqref="H23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223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 t="s">
        <v>2339</v>
      </c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225</v>
      </c>
      <c r="B8" s="26"/>
    </row>
    <row r="9" spans="1:8" ht="1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>
        <v>8005</v>
      </c>
      <c r="B12" s="30">
        <v>43</v>
      </c>
      <c r="C12" s="31" t="s">
        <v>181</v>
      </c>
      <c r="D12" s="199">
        <v>5443</v>
      </c>
      <c r="E12" s="32">
        <v>1000000</v>
      </c>
      <c r="F12" s="33">
        <v>1000000</v>
      </c>
      <c r="G12" s="34">
        <v>600000</v>
      </c>
      <c r="H12" s="35">
        <v>0</v>
      </c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 t="s">
        <v>2371</v>
      </c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 t="s">
        <v>2340</v>
      </c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25" workbookViewId="0">
      <selection activeCell="B54" sqref="B54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4.4"/>
  <cols>
    <col min="1" max="1" width="22.5546875" customWidth="1"/>
    <col min="2" max="2" width="122.10937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0.399999999999999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0.399999999999999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0.399999999999999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Aleksandar Đukić</cp:lastModifiedBy>
  <cp:lastPrinted>2020-10-07T13:13:47Z</cp:lastPrinted>
  <dcterms:created xsi:type="dcterms:W3CDTF">2018-09-10T07:36:17Z</dcterms:created>
  <dcterms:modified xsi:type="dcterms:W3CDTF">2020-10-19T11:37:22Z</dcterms:modified>
</cp:coreProperties>
</file>