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i-my.sharepoint.com/personal/aleksandar_dukic_uniri_hr/Documents/Desktop/Polugodišnje ostvarenje plana 2023/Konačno poslano/"/>
    </mc:Choice>
  </mc:AlternateContent>
  <xr:revisionPtr revIDLastSave="11" documentId="13_ncr:1_{FF4EDE71-D044-4BB8-BE1A-A39F615842B4}" xr6:coauthVersionLast="47" xr6:coauthVersionMax="47" xr10:uidLastSave="{713CD438-751D-48C6-AB95-F0B6FAE0B3F7}"/>
  <bookViews>
    <workbookView xWindow="28680" yWindow="-120" windowWidth="29040" windowHeight="15840" xr2:uid="{0DB9614A-E668-41F0-A8DD-7320CEC69F4C}"/>
  </bookViews>
  <sheets>
    <sheet name="MEDRI 2023" sheetId="1" r:id="rId1"/>
  </sheets>
  <definedNames>
    <definedName name="_xlnm._FilterDatabase" localSheetId="0" hidden="1">'MEDRI 2023'!$A$6:$E$107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C45" i="1"/>
  <c r="C9" i="1"/>
  <c r="G14" i="1"/>
  <c r="G15" i="1"/>
  <c r="G20" i="1"/>
  <c r="G21" i="1"/>
  <c r="G23" i="1"/>
  <c r="G28" i="1"/>
  <c r="G29" i="1"/>
  <c r="G30" i="1"/>
  <c r="G35" i="1"/>
  <c r="G36" i="1"/>
  <c r="G39" i="1"/>
  <c r="G42" i="1"/>
  <c r="G43" i="1"/>
  <c r="G48" i="1"/>
  <c r="G49" i="1"/>
  <c r="G50" i="1"/>
  <c r="G51" i="1"/>
  <c r="G53" i="1"/>
  <c r="G54" i="1"/>
  <c r="G57" i="1"/>
  <c r="G58" i="1"/>
  <c r="G59" i="1"/>
  <c r="G60" i="1"/>
  <c r="G62" i="1"/>
  <c r="G63" i="1"/>
  <c r="G71" i="1"/>
  <c r="G72" i="1"/>
  <c r="G73" i="1"/>
  <c r="G76" i="1"/>
  <c r="G77" i="1"/>
  <c r="G80" i="1"/>
  <c r="G81" i="1"/>
  <c r="G84" i="1"/>
  <c r="G89" i="1"/>
  <c r="G90" i="1"/>
  <c r="G93" i="1"/>
  <c r="G96" i="1"/>
  <c r="G97" i="1"/>
  <c r="G98" i="1"/>
  <c r="G100" i="1"/>
  <c r="G105" i="1"/>
  <c r="G106" i="1"/>
  <c r="G107" i="1"/>
  <c r="F14" i="1"/>
  <c r="F15" i="1"/>
  <c r="F20" i="1"/>
  <c r="F21" i="1"/>
  <c r="F22" i="1"/>
  <c r="F23" i="1"/>
  <c r="F28" i="1"/>
  <c r="F29" i="1"/>
  <c r="F30" i="1"/>
  <c r="F35" i="1"/>
  <c r="F36" i="1"/>
  <c r="F37" i="1"/>
  <c r="F39" i="1"/>
  <c r="F42" i="1"/>
  <c r="F43" i="1"/>
  <c r="F48" i="1"/>
  <c r="F49" i="1"/>
  <c r="F50" i="1"/>
  <c r="F51" i="1"/>
  <c r="F53" i="1"/>
  <c r="F54" i="1"/>
  <c r="F57" i="1"/>
  <c r="F58" i="1"/>
  <c r="F59" i="1"/>
  <c r="F60" i="1"/>
  <c r="F62" i="1"/>
  <c r="F65" i="1"/>
  <c r="F71" i="1"/>
  <c r="F72" i="1"/>
  <c r="F73" i="1"/>
  <c r="F76" i="1"/>
  <c r="F77" i="1"/>
  <c r="F80" i="1"/>
  <c r="F81" i="1"/>
  <c r="F82" i="1"/>
  <c r="F84" i="1"/>
  <c r="F96" i="1"/>
  <c r="F97" i="1"/>
  <c r="F98" i="1"/>
  <c r="F100" i="1"/>
  <c r="F105" i="1"/>
  <c r="F106" i="1"/>
  <c r="F107" i="1"/>
  <c r="C67" i="1"/>
  <c r="C66" i="1" s="1"/>
  <c r="C56" i="1"/>
  <c r="E104" i="1"/>
  <c r="E103" i="1" s="1"/>
  <c r="E102" i="1" s="1"/>
  <c r="E101" i="1" s="1"/>
  <c r="G101" i="1" s="1"/>
  <c r="D104" i="1"/>
  <c r="D103" i="1" s="1"/>
  <c r="D102" i="1" s="1"/>
  <c r="D101" i="1" s="1"/>
  <c r="C104" i="1"/>
  <c r="C103" i="1" s="1"/>
  <c r="C102" i="1" s="1"/>
  <c r="C101" i="1" s="1"/>
  <c r="F101" i="1" s="1"/>
  <c r="E99" i="1"/>
  <c r="D99" i="1"/>
  <c r="C99" i="1"/>
  <c r="E95" i="1"/>
  <c r="D95" i="1"/>
  <c r="C95" i="1"/>
  <c r="E92" i="1"/>
  <c r="D92" i="1"/>
  <c r="C92" i="1"/>
  <c r="E88" i="1"/>
  <c r="D88" i="1"/>
  <c r="D87" i="1" s="1"/>
  <c r="C88" i="1"/>
  <c r="C87" i="1" s="1"/>
  <c r="E83" i="1"/>
  <c r="D83" i="1"/>
  <c r="C83" i="1"/>
  <c r="F83" i="1" s="1"/>
  <c r="E79" i="1"/>
  <c r="D79" i="1"/>
  <c r="C79" i="1"/>
  <c r="E75" i="1"/>
  <c r="G75" i="1" s="1"/>
  <c r="D75" i="1"/>
  <c r="C75" i="1"/>
  <c r="E70" i="1"/>
  <c r="D70" i="1"/>
  <c r="D69" i="1" s="1"/>
  <c r="C70" i="1"/>
  <c r="E67" i="1"/>
  <c r="E66" i="1" s="1"/>
  <c r="D67" i="1"/>
  <c r="D66" i="1" s="1"/>
  <c r="E64" i="1"/>
  <c r="D64" i="1"/>
  <c r="C64" i="1"/>
  <c r="E61" i="1"/>
  <c r="F61" i="1" s="1"/>
  <c r="D61" i="1"/>
  <c r="C61" i="1"/>
  <c r="E56" i="1"/>
  <c r="D56" i="1"/>
  <c r="E52" i="1"/>
  <c r="D52" i="1"/>
  <c r="C52" i="1"/>
  <c r="E47" i="1"/>
  <c r="D47" i="1"/>
  <c r="C47" i="1"/>
  <c r="E41" i="1"/>
  <c r="E40" i="1" s="1"/>
  <c r="D41" i="1"/>
  <c r="D40" i="1" s="1"/>
  <c r="C41" i="1"/>
  <c r="C40" i="1" s="1"/>
  <c r="E38" i="1"/>
  <c r="G38" i="1" s="1"/>
  <c r="D38" i="1"/>
  <c r="C38" i="1"/>
  <c r="E34" i="1"/>
  <c r="D34" i="1"/>
  <c r="C34" i="1"/>
  <c r="E31" i="1"/>
  <c r="D31" i="1"/>
  <c r="C31" i="1"/>
  <c r="E27" i="1"/>
  <c r="D27" i="1"/>
  <c r="C27" i="1"/>
  <c r="C26" i="1" s="1"/>
  <c r="E22" i="1"/>
  <c r="D22" i="1"/>
  <c r="C22" i="1"/>
  <c r="E19" i="1"/>
  <c r="D19" i="1"/>
  <c r="D18" i="1" s="1"/>
  <c r="D17" i="1" s="1"/>
  <c r="D16" i="1" s="1"/>
  <c r="C19" i="1"/>
  <c r="E13" i="1"/>
  <c r="E12" i="1" s="1"/>
  <c r="E11" i="1" s="1"/>
  <c r="E10" i="1" s="1"/>
  <c r="D13" i="1"/>
  <c r="D12" i="1" s="1"/>
  <c r="D11" i="1" s="1"/>
  <c r="D10" i="1" s="1"/>
  <c r="C13" i="1"/>
  <c r="C12" i="1" s="1"/>
  <c r="C11" i="1" s="1"/>
  <c r="C10" i="1" s="1"/>
  <c r="F27" i="1" l="1"/>
  <c r="F40" i="1"/>
  <c r="D94" i="1"/>
  <c r="F103" i="1"/>
  <c r="G83" i="1"/>
  <c r="G61" i="1"/>
  <c r="F75" i="1"/>
  <c r="G99" i="1"/>
  <c r="G10" i="1"/>
  <c r="G47" i="1"/>
  <c r="G95" i="1"/>
  <c r="F99" i="1"/>
  <c r="F19" i="1"/>
  <c r="G70" i="1"/>
  <c r="G56" i="1"/>
  <c r="G41" i="1"/>
  <c r="G34" i="1"/>
  <c r="G22" i="1"/>
  <c r="F38" i="1"/>
  <c r="F56" i="1"/>
  <c r="G19" i="1"/>
  <c r="G27" i="1"/>
  <c r="F95" i="1"/>
  <c r="G40" i="1"/>
  <c r="F41" i="1"/>
  <c r="G92" i="1"/>
  <c r="G79" i="1"/>
  <c r="F52" i="1"/>
  <c r="F70" i="1"/>
  <c r="G88" i="1"/>
  <c r="F12" i="1"/>
  <c r="F47" i="1"/>
  <c r="F104" i="1"/>
  <c r="F34" i="1"/>
  <c r="F10" i="1"/>
  <c r="G52" i="1"/>
  <c r="F11" i="1"/>
  <c r="F102" i="1"/>
  <c r="G13" i="1"/>
  <c r="G11" i="1"/>
  <c r="F79" i="1"/>
  <c r="G104" i="1"/>
  <c r="F64" i="1"/>
  <c r="G12" i="1"/>
  <c r="G103" i="1"/>
  <c r="F13" i="1"/>
  <c r="D78" i="1"/>
  <c r="C94" i="1"/>
  <c r="G102" i="1"/>
  <c r="E69" i="1"/>
  <c r="D26" i="1"/>
  <c r="D25" i="1" s="1"/>
  <c r="D24" i="1" s="1"/>
  <c r="E26" i="1"/>
  <c r="C33" i="1"/>
  <c r="C25" i="1" s="1"/>
  <c r="C24" i="1" s="1"/>
  <c r="D46" i="1"/>
  <c r="D55" i="1"/>
  <c r="D86" i="1"/>
  <c r="D85" i="1" s="1"/>
  <c r="E55" i="1"/>
  <c r="E87" i="1"/>
  <c r="C86" i="1"/>
  <c r="C85" i="1" s="1"/>
  <c r="D33" i="1"/>
  <c r="E33" i="1"/>
  <c r="E94" i="1"/>
  <c r="C78" i="1"/>
  <c r="E78" i="1"/>
  <c r="C69" i="1"/>
  <c r="C46" i="1"/>
  <c r="E46" i="1"/>
  <c r="E18" i="1"/>
  <c r="C18" i="1"/>
  <c r="C17" i="1" s="1"/>
  <c r="C16" i="1" s="1"/>
  <c r="F26" i="1" l="1"/>
  <c r="G26" i="1"/>
  <c r="G94" i="1"/>
  <c r="F94" i="1"/>
  <c r="G33" i="1"/>
  <c r="F33" i="1"/>
  <c r="G55" i="1"/>
  <c r="F55" i="1"/>
  <c r="G46" i="1"/>
  <c r="F46" i="1"/>
  <c r="F69" i="1"/>
  <c r="G69" i="1"/>
  <c r="E17" i="1"/>
  <c r="F18" i="1"/>
  <c r="G18" i="1"/>
  <c r="E86" i="1"/>
  <c r="G87" i="1"/>
  <c r="D45" i="1"/>
  <c r="D44" i="1" s="1"/>
  <c r="D9" i="1" s="1"/>
  <c r="D8" i="1" s="1"/>
  <c r="D7" i="1" s="1"/>
  <c r="G78" i="1"/>
  <c r="F78" i="1"/>
  <c r="E25" i="1"/>
  <c r="E45" i="1"/>
  <c r="C44" i="1"/>
  <c r="C8" i="1" s="1"/>
  <c r="C7" i="1" s="1"/>
  <c r="E44" i="1" l="1"/>
  <c r="G45" i="1"/>
  <c r="F45" i="1"/>
  <c r="E85" i="1"/>
  <c r="F86" i="1"/>
  <c r="G86" i="1"/>
  <c r="E16" i="1"/>
  <c r="F17" i="1"/>
  <c r="G17" i="1"/>
  <c r="E24" i="1"/>
  <c r="F25" i="1"/>
  <c r="G25" i="1"/>
  <c r="G24" i="1" l="1"/>
  <c r="F24" i="1"/>
  <c r="F16" i="1"/>
  <c r="G16" i="1"/>
  <c r="E9" i="1"/>
  <c r="F85" i="1"/>
  <c r="G85" i="1"/>
  <c r="G44" i="1"/>
  <c r="F44" i="1"/>
  <c r="E8" i="1" l="1"/>
  <c r="G9" i="1"/>
  <c r="F9" i="1"/>
  <c r="E7" i="1" l="1"/>
  <c r="G8" i="1"/>
  <c r="F8" i="1"/>
  <c r="G7" i="1" l="1"/>
  <c r="F7" i="1"/>
</calcChain>
</file>

<file path=xl/sharedStrings.xml><?xml version="1.0" encoding="utf-8"?>
<sst xmlns="http://schemas.openxmlformats.org/spreadsheetml/2006/main" count="213" uniqueCount="65">
  <si>
    <t>2225 SVEUČILIŠTE U RIJECI, MEDICINSKI FAKULTET</t>
  </si>
  <si>
    <t>II. POSEBNI DIO</t>
  </si>
  <si>
    <t>U HRK</t>
  </si>
  <si>
    <t>U EUR</t>
  </si>
  <si>
    <t/>
  </si>
  <si>
    <t>Izvršenje I-VI 2022</t>
  </si>
  <si>
    <t>Izvršenje I-VI 2023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</si>
  <si>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</si>
  <si>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</si>
  <si>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</si>
  <si>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</si>
  <si>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</si>
  <si>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</si>
  <si>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A621002</t>
  </si>
  <si>
    <t>REDOVNA DJELATNOST SVEUČILIŠTA U RIJECI</t>
  </si>
  <si>
    <t>0942</t>
  </si>
  <si>
    <t>Drugi stupanj visoke naobrazbe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</si>
  <si>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</si>
  <si>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</si>
  <si>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</si>
  <si>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</si>
  <si>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</si>
  <si>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</si>
  <si>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</si>
  <si>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</si>
  <si>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</si>
  <si>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</si>
  <si>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</si>
  <si>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</si>
  <si>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</si>
  <si>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</si>
  <si>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</si>
  <si>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</si>
  <si>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A679072</t>
  </si>
  <si>
    <t>EU PROJEKTI SVEUČILIŠTA U RIJECI (IZ EVIDENCIJSKIH PRIHODA)</t>
  </si>
  <si>
    <t>51</t>
  </si>
  <si>
    <t>Pomoći EU</t>
  </si>
  <si>
    <t>52</t>
  </si>
  <si>
    <t>Ostale pomoći</t>
  </si>
  <si>
    <t>61</t>
  </si>
  <si>
    <t>Donacije</t>
  </si>
  <si>
    <t>A679089</t>
  </si>
  <si>
    <t>REDOVNA DJELATNOST SVEUČILIŠTA U RIJECI (IZ EVIDENCIJSKIH PRIHODA)</t>
  </si>
  <si>
    <t>Vlastiti prihodi</t>
  </si>
  <si>
    <t>36</t>
  </si>
  <si>
    <t>Pomoći dane u inozemstvo i unutar općeg proračuna</t>
  </si>
  <si>
    <t>45</t>
  </si>
  <si>
    <t>Rashodi za dodatna ulaganja na nefinancijskoj imovini</t>
  </si>
  <si>
    <t>43</t>
  </si>
  <si>
    <t>Ostali prihodi za posebne namjene</t>
  </si>
  <si>
    <t>5</t>
  </si>
  <si>
    <t>Izdaci za financijsku imovinu i otplate zajmova</t>
  </si>
  <si>
    <t>54</t>
  </si>
  <si>
    <t>Izdaci za otplatu glavnice primljenih kredita i zajmova</t>
  </si>
  <si>
    <t>K679084</t>
  </si>
  <si>
    <t>OP KONKURENTNOST I KOHEZIJA 2014.-2020., PRIORITET 1, 9 i 10</t>
  </si>
  <si>
    <t>12</t>
  </si>
  <si>
    <t>Sredstva učešća za pomoći</t>
  </si>
  <si>
    <t>563</t>
  </si>
  <si>
    <t>Europski fond za regionalni razvoj (EFRR</t>
  </si>
  <si>
    <t>A621181</t>
  </si>
  <si>
    <t>PRAVOMOĆNE SUDSKE PRESUDE</t>
  </si>
  <si>
    <t>Indeks 2023</t>
  </si>
  <si>
    <t>Indeks 2023/ 2022</t>
  </si>
  <si>
    <t>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</si>
</sst>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0"/>
      <color rgb="FF000000"/>
      <name val="Open Sans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FF00"/>
        <bgColor indexed="62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7" fillId="2" borderId="1" applyNumberFormat="0" applyProtection="0">
      <alignment horizontal="left" vertical="center" indent="1"/>
    </xf>
    <xf numFmtId="0" fontId="9" fillId="0" borderId="0"/>
    <xf numFmtId="0" fontId="7" fillId="4" borderId="1" applyNumberFormat="0" applyProtection="0">
      <alignment horizontal="left" vertical="center" indent="1"/>
    </xf>
    <xf numFmtId="4" fontId="7" fillId="5" borderId="1" applyNumberFormat="0" applyProtection="0">
      <alignment vertical="center"/>
    </xf>
    <xf numFmtId="0" fontId="7" fillId="7" borderId="1" applyNumberFormat="0" applyProtection="0">
      <alignment horizontal="left" vertical="center" indent="1"/>
    </xf>
    <xf numFmtId="0" fontId="7" fillId="8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2" borderId="2" xfId="1" quotePrefix="1" applyNumberFormat="1" applyFont="1" applyBorder="1">
      <alignment horizontal="left" vertical="center" indent="1"/>
    </xf>
    <xf numFmtId="0" fontId="8" fillId="4" borderId="2" xfId="3" quotePrefix="1" applyFont="1" applyBorder="1" applyAlignment="1">
      <alignment horizontal="left" vertical="center" indent="3"/>
    </xf>
    <xf numFmtId="0" fontId="8" fillId="4" borderId="2" xfId="3" quotePrefix="1" applyFont="1" applyBorder="1">
      <alignment horizontal="left" vertical="center" indent="1"/>
    </xf>
    <xf numFmtId="3" fontId="11" fillId="0" borderId="2" xfId="4" applyNumberFormat="1" applyFont="1" applyFill="1" applyBorder="1">
      <alignment vertical="center"/>
    </xf>
    <xf numFmtId="0" fontId="8" fillId="6" borderId="2" xfId="3" quotePrefix="1" applyFont="1" applyFill="1" applyBorder="1" applyAlignment="1">
      <alignment horizontal="left" vertical="center" indent="3"/>
    </xf>
    <xf numFmtId="0" fontId="8" fillId="6" borderId="2" xfId="3" quotePrefix="1" applyFont="1" applyFill="1" applyBorder="1">
      <alignment horizontal="left" vertical="center" indent="1"/>
    </xf>
    <xf numFmtId="0" fontId="12" fillId="7" borderId="2" xfId="5" quotePrefix="1" applyFont="1" applyBorder="1" applyAlignment="1">
      <alignment horizontal="left" vertical="center" indent="4"/>
    </xf>
    <xf numFmtId="0" fontId="12" fillId="7" borderId="2" xfId="5" quotePrefix="1" applyFont="1" applyBorder="1">
      <alignment horizontal="left" vertical="center" indent="1"/>
    </xf>
    <xf numFmtId="0" fontId="1" fillId="0" borderId="0" xfId="0" applyFont="1"/>
    <xf numFmtId="0" fontId="7" fillId="8" borderId="2" xfId="6" quotePrefix="1" applyBorder="1" applyAlignment="1">
      <alignment horizontal="left" vertical="center" indent="5"/>
    </xf>
    <xf numFmtId="0" fontId="7" fillId="8" borderId="2" xfId="6" quotePrefix="1" applyBorder="1">
      <alignment horizontal="left" vertical="center" indent="1"/>
    </xf>
    <xf numFmtId="3" fontId="13" fillId="0" borderId="2" xfId="4" applyNumberFormat="1" applyFont="1" applyFill="1" applyBorder="1">
      <alignment vertical="center"/>
    </xf>
    <xf numFmtId="0" fontId="7" fillId="8" borderId="2" xfId="6" quotePrefix="1" applyBorder="1" applyAlignment="1">
      <alignment horizontal="left" vertical="center" indent="6"/>
    </xf>
    <xf numFmtId="0" fontId="7" fillId="8" borderId="2" xfId="6" quotePrefix="1" applyBorder="1" applyAlignment="1">
      <alignment horizontal="left" vertical="center" indent="7"/>
    </xf>
    <xf numFmtId="0" fontId="7" fillId="8" borderId="2" xfId="6" quotePrefix="1" applyBorder="1" applyAlignment="1">
      <alignment horizontal="left" vertical="center" indent="8"/>
    </xf>
    <xf numFmtId="0" fontId="7" fillId="8" borderId="2" xfId="6" quotePrefix="1" applyBorder="1" applyAlignment="1">
      <alignment horizontal="left" vertical="center" indent="9"/>
    </xf>
    <xf numFmtId="3" fontId="7" fillId="0" borderId="2" xfId="7" applyNumberFormat="1" applyBorder="1">
      <alignment horizontal="right" vertical="center"/>
    </xf>
    <xf numFmtId="3" fontId="13" fillId="0" borderId="2" xfId="7" applyNumberFormat="1" applyFont="1" applyBorder="1">
      <alignment horizontal="right" vertical="center"/>
    </xf>
    <xf numFmtId="3" fontId="7" fillId="0" borderId="2" xfId="4" applyNumberFormat="1" applyFill="1" applyBorder="1">
      <alignment vertical="center"/>
    </xf>
    <xf numFmtId="0" fontId="10" fillId="3" borderId="2" xfId="2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justify"/>
    </xf>
    <xf numFmtId="10" fontId="16" fillId="0" borderId="2" xfId="0" applyNumberFormat="1" applyFont="1" applyBorder="1"/>
    <xf numFmtId="10" fontId="14" fillId="0" borderId="2" xfId="0" applyNumberFormat="1" applyFont="1" applyBorder="1"/>
    <xf numFmtId="10" fontId="15" fillId="0" borderId="2" xfId="0" applyNumberFormat="1" applyFont="1" applyBorder="1"/>
    <xf numFmtId="0" fontId="5" fillId="0" borderId="0" xfId="0" applyFont="1" applyAlignment="1">
      <alignment horizontal="center"/>
    </xf>
  </cellXfs>
  <cellStyles count="8">
    <cellStyle name="Normal 6" xfId="2" xr:uid="{7F5CCB4F-9A74-46E9-B94B-971E88FAD264}"/>
    <cellStyle name="Normalno" xfId="0" builtinId="0"/>
    <cellStyle name="SAPBEXaggData" xfId="4" xr:uid="{59DBC862-57F9-4A1B-A4C9-B62BE29681CE}"/>
    <cellStyle name="SAPBEXchaText" xfId="1" xr:uid="{D82065FF-8AA0-4CB7-ACB9-270FFFE0D022}"/>
    <cellStyle name="SAPBEXHLevel1" xfId="3" xr:uid="{B073FBD4-BCD6-4393-8733-69BDE12DB66A}"/>
    <cellStyle name="SAPBEXHLevel2" xfId="5" xr:uid="{499198EC-ED21-4CDE-967A-90D4B6824840}"/>
    <cellStyle name="SAPBEXHLevel3" xfId="6" xr:uid="{E3CFAC8F-B2E8-4050-9CF6-94A2F2F840C3}"/>
    <cellStyle name="SAPBEXstdData" xfId="7" xr:uid="{555E190E-CCF2-42CE-87C0-FFDDB5004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1B40-3FE9-430B-97C3-7DC62BCF1BC1}">
  <dimension ref="A1:G107"/>
  <sheetViews>
    <sheetView tabSelected="1" zoomScale="120" zoomScaleNormal="120" workbookViewId="0">
      <pane xSplit="2" ySplit="6" topLeftCell="C94" activePane="bottomRight" state="frozen"/>
      <selection pane="topRight" activeCell="C1" sqref="C1"/>
      <selection pane="bottomLeft" activeCell="A7" sqref="A7"/>
      <selection pane="bottomRight" activeCell="A108" sqref="A108"/>
    </sheetView>
  </sheetViews>
  <sheetFormatPr defaultRowHeight="15" x14ac:dyDescent="0.25"/>
  <cols>
    <col min="1" max="1" width="14.85546875" customWidth="1"/>
    <col min="2" max="2" width="60.28515625" bestFit="1" customWidth="1"/>
    <col min="3" max="5" width="12.7109375" customWidth="1"/>
    <col min="6" max="6" width="9.7109375" bestFit="1" customWidth="1"/>
  </cols>
  <sheetData>
    <row r="1" spans="1:7" s="2" customFormat="1" ht="15.75" x14ac:dyDescent="0.25">
      <c r="A1" s="1"/>
      <c r="B1" s="1" t="s">
        <v>0</v>
      </c>
    </row>
    <row r="2" spans="1:7" s="2" customFormat="1" ht="12" customHeight="1" x14ac:dyDescent="0.25">
      <c r="A2" s="1"/>
      <c r="B2" s="1"/>
    </row>
    <row r="3" spans="1:7" ht="4.5" customHeight="1" x14ac:dyDescent="0.35">
      <c r="A3" s="30" t="s">
        <v>1</v>
      </c>
      <c r="B3" s="30"/>
      <c r="C3" s="30"/>
      <c r="D3" s="30"/>
      <c r="E3" s="30"/>
    </row>
    <row r="4" spans="1:7" ht="2.25" hidden="1" customHeight="1" x14ac:dyDescent="0.35">
      <c r="A4" s="3"/>
      <c r="B4" s="4"/>
      <c r="C4" s="3"/>
      <c r="D4" s="3"/>
      <c r="E4" s="3"/>
    </row>
    <row r="5" spans="1:7" hidden="1" x14ac:dyDescent="0.25">
      <c r="C5" s="5" t="s">
        <v>2</v>
      </c>
      <c r="D5" s="5" t="s">
        <v>3</v>
      </c>
      <c r="E5" s="5" t="s">
        <v>3</v>
      </c>
    </row>
    <row r="6" spans="1:7" s="2" customFormat="1" ht="45" x14ac:dyDescent="0.25">
      <c r="A6" s="6"/>
      <c r="B6" s="6" t="s">
        <v>4</v>
      </c>
      <c r="C6" s="25" t="s">
        <v>5</v>
      </c>
      <c r="D6" s="25" t="s">
        <v>64</v>
      </c>
      <c r="E6" s="25" t="s">
        <v>6</v>
      </c>
      <c r="F6" s="26" t="s">
        <v>63</v>
      </c>
      <c r="G6" s="26" t="s">
        <v>62</v>
      </c>
    </row>
    <row r="7" spans="1:7" s="2" customFormat="1" x14ac:dyDescent="0.25">
      <c r="A7" s="7" t="s">
        <v>7</v>
      </c>
      <c r="B7" s="8" t="s">
        <v>8</v>
      </c>
      <c r="C7" s="9">
        <f t="shared" ref="C7:E8" si="0">C8</f>
        <v>8309452</v>
      </c>
      <c r="D7" s="9">
        <f t="shared" si="0"/>
        <v>19188880.756138314</v>
      </c>
      <c r="E7" s="9">
        <f t="shared" si="0"/>
        <v>8853223</v>
      </c>
      <c r="F7" s="27">
        <f>ROUND(E7/C7,2)</f>
        <v>1.07</v>
      </c>
      <c r="G7" s="27">
        <f>ROUND(E7/D7,2)</f>
        <v>0.46</v>
      </c>
    </row>
    <row r="8" spans="1:7" s="2" customFormat="1" x14ac:dyDescent="0.25">
      <c r="A8" s="10" t="s">
        <v>9</v>
      </c>
      <c r="B8" s="11" t="s">
        <v>10</v>
      </c>
      <c r="C8" s="9">
        <f t="shared" si="0"/>
        <v>8309452</v>
      </c>
      <c r="D8" s="9">
        <f t="shared" si="0"/>
        <v>19188880.756138314</v>
      </c>
      <c r="E8" s="9">
        <f t="shared" si="0"/>
        <v>8853223</v>
      </c>
      <c r="F8" s="27">
        <f t="shared" ref="F8:F69" si="1">ROUND(E8/C8,2)</f>
        <v>1.07</v>
      </c>
      <c r="G8" s="27">
        <f t="shared" ref="G8:G69" si="2">ROUND(E8/D8,2)</f>
        <v>0.46</v>
      </c>
    </row>
    <row r="9" spans="1:7" s="14" customFormat="1" x14ac:dyDescent="0.25">
      <c r="A9" s="12" t="s">
        <v>11</v>
      </c>
      <c r="B9" s="13" t="s">
        <v>12</v>
      </c>
      <c r="C9" s="9">
        <f>C10+C16+C24+C44+C85+C101</f>
        <v>8309452</v>
      </c>
      <c r="D9" s="9">
        <f>D10+D16+D24+D44+D85+D101</f>
        <v>19188880.756138314</v>
      </c>
      <c r="E9" s="9">
        <f>E10+E16+E24+E44+E85+E101</f>
        <v>8853223</v>
      </c>
      <c r="F9" s="27">
        <f t="shared" si="1"/>
        <v>1.07</v>
      </c>
      <c r="G9" s="27">
        <f t="shared" si="2"/>
        <v>0.46</v>
      </c>
    </row>
    <row r="10" spans="1:7" x14ac:dyDescent="0.25">
      <c r="A10" s="15" t="s">
        <v>13</v>
      </c>
      <c r="B10" s="16" t="s">
        <v>14</v>
      </c>
      <c r="C10" s="17">
        <f>C11</f>
        <v>4706637</v>
      </c>
      <c r="D10" s="17">
        <f t="shared" ref="D10:E12" si="3">D11</f>
        <v>11342171</v>
      </c>
      <c r="E10" s="17">
        <f t="shared" si="3"/>
        <v>5264417</v>
      </c>
      <c r="F10" s="28">
        <f t="shared" si="1"/>
        <v>1.1200000000000001</v>
      </c>
      <c r="G10" s="28">
        <f t="shared" si="2"/>
        <v>0.46</v>
      </c>
    </row>
    <row r="11" spans="1:7" x14ac:dyDescent="0.25">
      <c r="A11" s="18" t="s">
        <v>15</v>
      </c>
      <c r="B11" s="16" t="s">
        <v>16</v>
      </c>
      <c r="C11" s="17">
        <f>C12</f>
        <v>4706637</v>
      </c>
      <c r="D11" s="17">
        <f t="shared" si="3"/>
        <v>11342171</v>
      </c>
      <c r="E11" s="17">
        <f t="shared" si="3"/>
        <v>5264417</v>
      </c>
      <c r="F11" s="28">
        <f t="shared" si="1"/>
        <v>1.1200000000000001</v>
      </c>
      <c r="G11" s="28">
        <f t="shared" si="2"/>
        <v>0.46</v>
      </c>
    </row>
    <row r="12" spans="1:7" x14ac:dyDescent="0.25">
      <c r="A12" s="19" t="s">
        <v>17</v>
      </c>
      <c r="B12" s="16" t="s">
        <v>18</v>
      </c>
      <c r="C12" s="17">
        <f>C13</f>
        <v>4706637</v>
      </c>
      <c r="D12" s="17">
        <f t="shared" si="3"/>
        <v>11342171</v>
      </c>
      <c r="E12" s="17">
        <f t="shared" si="3"/>
        <v>5264417</v>
      </c>
      <c r="F12" s="28">
        <f t="shared" si="1"/>
        <v>1.1200000000000001</v>
      </c>
      <c r="G12" s="28">
        <f t="shared" si="2"/>
        <v>0.46</v>
      </c>
    </row>
    <row r="13" spans="1:7" x14ac:dyDescent="0.25">
      <c r="A13" s="20" t="s">
        <v>19</v>
      </c>
      <c r="B13" s="16" t="s">
        <v>20</v>
      </c>
      <c r="C13" s="17">
        <f>C14+C15</f>
        <v>4706637</v>
      </c>
      <c r="D13" s="17">
        <f t="shared" ref="D13:E13" si="4">D14+D15</f>
        <v>11342171</v>
      </c>
      <c r="E13" s="17">
        <f t="shared" si="4"/>
        <v>5264417</v>
      </c>
      <c r="F13" s="28">
        <f t="shared" si="1"/>
        <v>1.1200000000000001</v>
      </c>
      <c r="G13" s="28">
        <f t="shared" si="2"/>
        <v>0.46</v>
      </c>
    </row>
    <row r="14" spans="1:7" x14ac:dyDescent="0.25">
      <c r="A14" s="21" t="s">
        <v>21</v>
      </c>
      <c r="B14" s="16" t="s">
        <v>22</v>
      </c>
      <c r="C14" s="22">
        <v>4633380</v>
      </c>
      <c r="D14" s="22">
        <v>11162945</v>
      </c>
      <c r="E14" s="22">
        <v>5181528</v>
      </c>
      <c r="F14" s="29">
        <f t="shared" si="1"/>
        <v>1.1200000000000001</v>
      </c>
      <c r="G14" s="29">
        <f t="shared" si="2"/>
        <v>0.46</v>
      </c>
    </row>
    <row r="15" spans="1:7" x14ac:dyDescent="0.25">
      <c r="A15" s="21" t="s">
        <v>23</v>
      </c>
      <c r="B15" s="16" t="s">
        <v>24</v>
      </c>
      <c r="C15" s="22">
        <v>73257</v>
      </c>
      <c r="D15" s="22">
        <v>179226</v>
      </c>
      <c r="E15" s="22">
        <v>82889</v>
      </c>
      <c r="F15" s="29">
        <f t="shared" si="1"/>
        <v>1.1299999999999999</v>
      </c>
      <c r="G15" s="29">
        <f t="shared" si="2"/>
        <v>0.46</v>
      </c>
    </row>
    <row r="16" spans="1:7" x14ac:dyDescent="0.25">
      <c r="A16" s="15" t="s">
        <v>25</v>
      </c>
      <c r="B16" s="16" t="s">
        <v>26</v>
      </c>
      <c r="C16" s="17">
        <f>C17</f>
        <v>203515</v>
      </c>
      <c r="D16" s="17">
        <f t="shared" ref="D16:E17" si="5">D17</f>
        <v>754389.04165831418</v>
      </c>
      <c r="E16" s="17">
        <f t="shared" si="5"/>
        <v>152194</v>
      </c>
      <c r="F16" s="28">
        <f t="shared" si="1"/>
        <v>0.75</v>
      </c>
      <c r="G16" s="28">
        <f t="shared" si="2"/>
        <v>0.2</v>
      </c>
    </row>
    <row r="17" spans="1:7" x14ac:dyDescent="0.25">
      <c r="A17" s="18" t="s">
        <v>15</v>
      </c>
      <c r="B17" s="16" t="s">
        <v>16</v>
      </c>
      <c r="C17" s="17">
        <f>C18</f>
        <v>203515</v>
      </c>
      <c r="D17" s="17">
        <f t="shared" si="5"/>
        <v>754389.04165831418</v>
      </c>
      <c r="E17" s="17">
        <f t="shared" si="5"/>
        <v>152194</v>
      </c>
      <c r="F17" s="28">
        <f t="shared" si="1"/>
        <v>0.75</v>
      </c>
      <c r="G17" s="28">
        <f t="shared" si="2"/>
        <v>0.2</v>
      </c>
    </row>
    <row r="18" spans="1:7" x14ac:dyDescent="0.25">
      <c r="A18" s="19" t="s">
        <v>17</v>
      </c>
      <c r="B18" s="16" t="s">
        <v>18</v>
      </c>
      <c r="C18" s="17">
        <f>C19+C22</f>
        <v>203515</v>
      </c>
      <c r="D18" s="17">
        <f t="shared" ref="D18:E18" si="6">D19+D22</f>
        <v>754389.04165831418</v>
      </c>
      <c r="E18" s="17">
        <f t="shared" si="6"/>
        <v>152194</v>
      </c>
      <c r="F18" s="28">
        <f t="shared" si="1"/>
        <v>0.75</v>
      </c>
      <c r="G18" s="28">
        <f t="shared" si="2"/>
        <v>0.2</v>
      </c>
    </row>
    <row r="19" spans="1:7" x14ac:dyDescent="0.25">
      <c r="A19" s="20" t="s">
        <v>19</v>
      </c>
      <c r="B19" s="16" t="s">
        <v>20</v>
      </c>
      <c r="C19" s="23">
        <f>SUM(C20:C21)</f>
        <v>156375</v>
      </c>
      <c r="D19" s="23">
        <f t="shared" ref="D19:E19" si="7">SUM(D20:D21)</f>
        <v>596658.41233487893</v>
      </c>
      <c r="E19" s="23">
        <f t="shared" si="7"/>
        <v>142837</v>
      </c>
      <c r="F19" s="28">
        <f t="shared" si="1"/>
        <v>0.91</v>
      </c>
      <c r="G19" s="28">
        <f t="shared" si="2"/>
        <v>0.24</v>
      </c>
    </row>
    <row r="20" spans="1:7" x14ac:dyDescent="0.25">
      <c r="A20" s="21" t="s">
        <v>23</v>
      </c>
      <c r="B20" s="16" t="s">
        <v>24</v>
      </c>
      <c r="C20" s="24">
        <v>156278</v>
      </c>
      <c r="D20" s="24">
        <v>596309.19140151027</v>
      </c>
      <c r="E20" s="24">
        <v>142780</v>
      </c>
      <c r="F20" s="29">
        <f t="shared" si="1"/>
        <v>0.91</v>
      </c>
      <c r="G20" s="29">
        <f t="shared" si="2"/>
        <v>0.24</v>
      </c>
    </row>
    <row r="21" spans="1:7" x14ac:dyDescent="0.25">
      <c r="A21" s="21" t="s">
        <v>27</v>
      </c>
      <c r="B21" s="16" t="s">
        <v>28</v>
      </c>
      <c r="C21" s="24">
        <v>97</v>
      </c>
      <c r="D21" s="24">
        <v>349.22093336864526</v>
      </c>
      <c r="E21" s="24">
        <v>57</v>
      </c>
      <c r="F21" s="29">
        <f t="shared" si="1"/>
        <v>0.59</v>
      </c>
      <c r="G21" s="29">
        <f t="shared" si="2"/>
        <v>0.16</v>
      </c>
    </row>
    <row r="22" spans="1:7" x14ac:dyDescent="0.25">
      <c r="A22" s="20" t="s">
        <v>29</v>
      </c>
      <c r="B22" s="16" t="s">
        <v>30</v>
      </c>
      <c r="C22" s="23">
        <f>C23</f>
        <v>47140</v>
      </c>
      <c r="D22" s="23">
        <f t="shared" ref="D22:E22" si="8">D23</f>
        <v>157730.62932343531</v>
      </c>
      <c r="E22" s="23">
        <f t="shared" si="8"/>
        <v>9357</v>
      </c>
      <c r="F22" s="28">
        <f t="shared" si="1"/>
        <v>0.2</v>
      </c>
      <c r="G22" s="28">
        <f t="shared" si="2"/>
        <v>0.06</v>
      </c>
    </row>
    <row r="23" spans="1:7" x14ac:dyDescent="0.25">
      <c r="A23" s="21" t="s">
        <v>31</v>
      </c>
      <c r="B23" s="16" t="s">
        <v>32</v>
      </c>
      <c r="C23" s="24">
        <v>47140</v>
      </c>
      <c r="D23" s="24">
        <v>157730.62932343531</v>
      </c>
      <c r="E23" s="24">
        <v>9357</v>
      </c>
      <c r="F23" s="29">
        <f t="shared" si="1"/>
        <v>0.2</v>
      </c>
      <c r="G23" s="29">
        <f t="shared" si="2"/>
        <v>0.06</v>
      </c>
    </row>
    <row r="24" spans="1:7" x14ac:dyDescent="0.25">
      <c r="A24" s="15" t="s">
        <v>33</v>
      </c>
      <c r="B24" s="16" t="s">
        <v>34</v>
      </c>
      <c r="C24" s="23">
        <f>C25</f>
        <v>221770</v>
      </c>
      <c r="D24" s="23">
        <f t="shared" ref="D24:E24" si="9">D25</f>
        <v>436381</v>
      </c>
      <c r="E24" s="23">
        <f t="shared" si="9"/>
        <v>253944</v>
      </c>
      <c r="F24" s="28">
        <f t="shared" si="1"/>
        <v>1.1499999999999999</v>
      </c>
      <c r="G24" s="28">
        <f t="shared" si="2"/>
        <v>0.57999999999999996</v>
      </c>
    </row>
    <row r="25" spans="1:7" x14ac:dyDescent="0.25">
      <c r="A25" s="18" t="s">
        <v>15</v>
      </c>
      <c r="B25" s="16" t="s">
        <v>16</v>
      </c>
      <c r="C25" s="17">
        <f>C26+C33+C40</f>
        <v>221770</v>
      </c>
      <c r="D25" s="17">
        <f t="shared" ref="D25" si="10">D26+D33+D40</f>
        <v>436381</v>
      </c>
      <c r="E25" s="17">
        <f>E26+E33+E40</f>
        <v>253944</v>
      </c>
      <c r="F25" s="28">
        <f t="shared" si="1"/>
        <v>1.1499999999999999</v>
      </c>
      <c r="G25" s="28">
        <f t="shared" si="2"/>
        <v>0.57999999999999996</v>
      </c>
    </row>
    <row r="26" spans="1:7" x14ac:dyDescent="0.25">
      <c r="A26" s="19" t="s">
        <v>35</v>
      </c>
      <c r="B26" s="16" t="s">
        <v>36</v>
      </c>
      <c r="C26" s="23">
        <f>C27</f>
        <v>101525</v>
      </c>
      <c r="D26" s="23">
        <f>D27+D31</f>
        <v>190785</v>
      </c>
      <c r="E26" s="23">
        <f>E27+E31</f>
        <v>102426</v>
      </c>
      <c r="F26" s="28">
        <f t="shared" si="1"/>
        <v>1.01</v>
      </c>
      <c r="G26" s="28">
        <f t="shared" si="2"/>
        <v>0.54</v>
      </c>
    </row>
    <row r="27" spans="1:7" x14ac:dyDescent="0.25">
      <c r="A27" s="20" t="s">
        <v>19</v>
      </c>
      <c r="B27" s="16" t="s">
        <v>20</v>
      </c>
      <c r="C27" s="23">
        <f>SUM(C28:C30)</f>
        <v>101525</v>
      </c>
      <c r="D27" s="23">
        <f>SUM(D28:D30)</f>
        <v>190785</v>
      </c>
      <c r="E27" s="23">
        <f t="shared" ref="E27" si="11">SUM(E28:E30)</f>
        <v>101120</v>
      </c>
      <c r="F27" s="28">
        <f t="shared" si="1"/>
        <v>1</v>
      </c>
      <c r="G27" s="28">
        <f t="shared" si="2"/>
        <v>0.53</v>
      </c>
    </row>
    <row r="28" spans="1:7" x14ac:dyDescent="0.25">
      <c r="A28" s="21" t="s">
        <v>21</v>
      </c>
      <c r="B28" s="16" t="s">
        <v>22</v>
      </c>
      <c r="C28" s="22">
        <v>31645</v>
      </c>
      <c r="D28" s="22">
        <v>100361</v>
      </c>
      <c r="E28" s="22">
        <v>53508</v>
      </c>
      <c r="F28" s="29">
        <f t="shared" si="1"/>
        <v>1.69</v>
      </c>
      <c r="G28" s="29">
        <f t="shared" si="2"/>
        <v>0.53</v>
      </c>
    </row>
    <row r="29" spans="1:7" x14ac:dyDescent="0.25">
      <c r="A29" s="21" t="s">
        <v>23</v>
      </c>
      <c r="B29" s="16" t="s">
        <v>24</v>
      </c>
      <c r="C29" s="24">
        <v>69875</v>
      </c>
      <c r="D29" s="24">
        <v>90324</v>
      </c>
      <c r="E29" s="24">
        <v>47603</v>
      </c>
      <c r="F29" s="29">
        <f t="shared" si="1"/>
        <v>0.68</v>
      </c>
      <c r="G29" s="29">
        <f t="shared" si="2"/>
        <v>0.53</v>
      </c>
    </row>
    <row r="30" spans="1:7" x14ac:dyDescent="0.25">
      <c r="A30" s="21" t="s">
        <v>27</v>
      </c>
      <c r="B30" s="16" t="s">
        <v>28</v>
      </c>
      <c r="C30" s="22">
        <v>5</v>
      </c>
      <c r="D30" s="22">
        <v>100</v>
      </c>
      <c r="E30" s="22">
        <v>9</v>
      </c>
      <c r="F30" s="29">
        <f t="shared" si="1"/>
        <v>1.8</v>
      </c>
      <c r="G30" s="29">
        <f t="shared" si="2"/>
        <v>0.09</v>
      </c>
    </row>
    <row r="31" spans="1:7" x14ac:dyDescent="0.25">
      <c r="A31" s="20" t="s">
        <v>29</v>
      </c>
      <c r="B31" s="16" t="s">
        <v>30</v>
      </c>
      <c r="C31" s="17">
        <f>C32</f>
        <v>0</v>
      </c>
      <c r="D31" s="17">
        <f t="shared" ref="D31:E31" si="12">D32</f>
        <v>0</v>
      </c>
      <c r="E31" s="17">
        <f t="shared" si="12"/>
        <v>1306</v>
      </c>
      <c r="F31" s="28">
        <v>0</v>
      </c>
      <c r="G31" s="28">
        <v>0</v>
      </c>
    </row>
    <row r="32" spans="1:7" x14ac:dyDescent="0.25">
      <c r="A32" s="21" t="s">
        <v>31</v>
      </c>
      <c r="B32" s="16" t="s">
        <v>32</v>
      </c>
      <c r="C32" s="22">
        <v>0</v>
      </c>
      <c r="D32" s="22">
        <v>0</v>
      </c>
      <c r="E32" s="22">
        <v>1306</v>
      </c>
      <c r="F32" s="28">
        <v>0</v>
      </c>
      <c r="G32" s="28">
        <v>0</v>
      </c>
    </row>
    <row r="33" spans="1:7" x14ac:dyDescent="0.25">
      <c r="A33" s="19" t="s">
        <v>37</v>
      </c>
      <c r="B33" s="16" t="s">
        <v>38</v>
      </c>
      <c r="C33" s="23">
        <f>C34+C38</f>
        <v>107171</v>
      </c>
      <c r="D33" s="23">
        <f t="shared" ref="D33:E33" si="13">D34+D38</f>
        <v>83925</v>
      </c>
      <c r="E33" s="23">
        <f t="shared" si="13"/>
        <v>128078</v>
      </c>
      <c r="F33" s="28">
        <f t="shared" si="1"/>
        <v>1.2</v>
      </c>
      <c r="G33" s="28">
        <f t="shared" si="2"/>
        <v>1.53</v>
      </c>
    </row>
    <row r="34" spans="1:7" x14ac:dyDescent="0.25">
      <c r="A34" s="20" t="s">
        <v>19</v>
      </c>
      <c r="B34" s="16" t="s">
        <v>20</v>
      </c>
      <c r="C34" s="17">
        <f>SUM(C35:C37)</f>
        <v>106404</v>
      </c>
      <c r="D34" s="17">
        <f t="shared" ref="D34:E34" si="14">SUM(D35:D37)</f>
        <v>67925</v>
      </c>
      <c r="E34" s="17">
        <f t="shared" si="14"/>
        <v>109118</v>
      </c>
      <c r="F34" s="28">
        <f t="shared" si="1"/>
        <v>1.03</v>
      </c>
      <c r="G34" s="28">
        <f t="shared" si="2"/>
        <v>1.61</v>
      </c>
    </row>
    <row r="35" spans="1:7" x14ac:dyDescent="0.25">
      <c r="A35" s="21" t="s">
        <v>21</v>
      </c>
      <c r="B35" s="16" t="s">
        <v>22</v>
      </c>
      <c r="C35" s="22">
        <v>60304</v>
      </c>
      <c r="D35" s="22">
        <v>13708</v>
      </c>
      <c r="E35" s="22">
        <v>43485</v>
      </c>
      <c r="F35" s="29">
        <f t="shared" si="1"/>
        <v>0.72</v>
      </c>
      <c r="G35" s="29">
        <f t="shared" si="2"/>
        <v>3.17</v>
      </c>
    </row>
    <row r="36" spans="1:7" x14ac:dyDescent="0.25">
      <c r="A36" s="21" t="s">
        <v>23</v>
      </c>
      <c r="B36" s="16" t="s">
        <v>24</v>
      </c>
      <c r="C36" s="22">
        <v>46056</v>
      </c>
      <c r="D36" s="22">
        <v>54217</v>
      </c>
      <c r="E36" s="22">
        <v>65594</v>
      </c>
      <c r="F36" s="29">
        <f t="shared" si="1"/>
        <v>1.42</v>
      </c>
      <c r="G36" s="29">
        <f t="shared" si="2"/>
        <v>1.21</v>
      </c>
    </row>
    <row r="37" spans="1:7" x14ac:dyDescent="0.25">
      <c r="A37" s="21" t="s">
        <v>27</v>
      </c>
      <c r="B37" s="16" t="s">
        <v>28</v>
      </c>
      <c r="C37" s="24">
        <v>44</v>
      </c>
      <c r="D37" s="24">
        <v>0</v>
      </c>
      <c r="E37" s="24">
        <v>39</v>
      </c>
      <c r="F37" s="29">
        <f t="shared" si="1"/>
        <v>0.89</v>
      </c>
      <c r="G37" s="29">
        <v>0</v>
      </c>
    </row>
    <row r="38" spans="1:7" x14ac:dyDescent="0.25">
      <c r="A38" s="20" t="s">
        <v>29</v>
      </c>
      <c r="B38" s="16" t="s">
        <v>30</v>
      </c>
      <c r="C38" s="17">
        <f>C39</f>
        <v>767</v>
      </c>
      <c r="D38" s="17">
        <f t="shared" ref="D38:E38" si="15">D39</f>
        <v>16000</v>
      </c>
      <c r="E38" s="17">
        <f t="shared" si="15"/>
        <v>18960</v>
      </c>
      <c r="F38" s="28">
        <f t="shared" si="1"/>
        <v>24.72</v>
      </c>
      <c r="G38" s="28">
        <f t="shared" si="2"/>
        <v>1.19</v>
      </c>
    </row>
    <row r="39" spans="1:7" x14ac:dyDescent="0.25">
      <c r="A39" s="21" t="s">
        <v>31</v>
      </c>
      <c r="B39" s="16" t="s">
        <v>32</v>
      </c>
      <c r="C39" s="22">
        <v>767</v>
      </c>
      <c r="D39" s="22">
        <v>16000</v>
      </c>
      <c r="E39" s="22">
        <v>18960</v>
      </c>
      <c r="F39" s="29">
        <f t="shared" si="1"/>
        <v>24.72</v>
      </c>
      <c r="G39" s="29">
        <f t="shared" si="2"/>
        <v>1.19</v>
      </c>
    </row>
    <row r="40" spans="1:7" x14ac:dyDescent="0.25">
      <c r="A40" s="19" t="s">
        <v>39</v>
      </c>
      <c r="B40" s="16" t="s">
        <v>40</v>
      </c>
      <c r="C40" s="17">
        <f>C41</f>
        <v>13074</v>
      </c>
      <c r="D40" s="17">
        <f t="shared" ref="D40:E40" si="16">D41</f>
        <v>161671</v>
      </c>
      <c r="E40" s="17">
        <f t="shared" si="16"/>
        <v>23440</v>
      </c>
      <c r="F40" s="28">
        <f t="shared" si="1"/>
        <v>1.79</v>
      </c>
      <c r="G40" s="28">
        <f t="shared" si="2"/>
        <v>0.14000000000000001</v>
      </c>
    </row>
    <row r="41" spans="1:7" x14ac:dyDescent="0.25">
      <c r="A41" s="20" t="s">
        <v>19</v>
      </c>
      <c r="B41" s="16" t="s">
        <v>20</v>
      </c>
      <c r="C41" s="17">
        <f>SUM(C42:C43)</f>
        <v>13074</v>
      </c>
      <c r="D41" s="17">
        <f t="shared" ref="D41:E41" si="17">SUM(D42:D43)</f>
        <v>161671</v>
      </c>
      <c r="E41" s="17">
        <f t="shared" si="17"/>
        <v>23440</v>
      </c>
      <c r="F41" s="28">
        <f t="shared" si="1"/>
        <v>1.79</v>
      </c>
      <c r="G41" s="28">
        <f t="shared" si="2"/>
        <v>0.14000000000000001</v>
      </c>
    </row>
    <row r="42" spans="1:7" x14ac:dyDescent="0.25">
      <c r="A42" s="21" t="s">
        <v>21</v>
      </c>
      <c r="B42" s="16" t="s">
        <v>22</v>
      </c>
      <c r="C42" s="22">
        <v>12478</v>
      </c>
      <c r="D42" s="22">
        <v>51938</v>
      </c>
      <c r="E42" s="22">
        <v>10015</v>
      </c>
      <c r="F42" s="29">
        <f t="shared" si="1"/>
        <v>0.8</v>
      </c>
      <c r="G42" s="29">
        <f t="shared" si="2"/>
        <v>0.19</v>
      </c>
    </row>
    <row r="43" spans="1:7" x14ac:dyDescent="0.25">
      <c r="A43" s="21" t="s">
        <v>23</v>
      </c>
      <c r="B43" s="16" t="s">
        <v>24</v>
      </c>
      <c r="C43" s="22">
        <v>596</v>
      </c>
      <c r="D43" s="22">
        <v>109733</v>
      </c>
      <c r="E43" s="22">
        <v>13425</v>
      </c>
      <c r="F43" s="29">
        <f t="shared" si="1"/>
        <v>22.53</v>
      </c>
      <c r="G43" s="29">
        <f t="shared" si="2"/>
        <v>0.12</v>
      </c>
    </row>
    <row r="44" spans="1:7" x14ac:dyDescent="0.25">
      <c r="A44" s="15" t="s">
        <v>41</v>
      </c>
      <c r="B44" s="16" t="s">
        <v>42</v>
      </c>
      <c r="C44" s="17">
        <f>C45</f>
        <v>2824150</v>
      </c>
      <c r="D44" s="17">
        <f t="shared" ref="D44" si="18">D45</f>
        <v>5361468</v>
      </c>
      <c r="E44" s="17">
        <f>E45</f>
        <v>2815839</v>
      </c>
      <c r="F44" s="28">
        <f t="shared" si="1"/>
        <v>1</v>
      </c>
      <c r="G44" s="28">
        <f t="shared" si="2"/>
        <v>0.53</v>
      </c>
    </row>
    <row r="45" spans="1:7" x14ac:dyDescent="0.25">
      <c r="A45" s="18" t="s">
        <v>15</v>
      </c>
      <c r="B45" s="16" t="s">
        <v>16</v>
      </c>
      <c r="C45" s="17">
        <f>C46+C55+C69+C78</f>
        <v>2824150</v>
      </c>
      <c r="D45" s="17">
        <f>D46+D55+D69+D78</f>
        <v>5361468</v>
      </c>
      <c r="E45" s="17">
        <f>E46+E55+E69+E78+E66</f>
        <v>2815839</v>
      </c>
      <c r="F45" s="28">
        <f t="shared" si="1"/>
        <v>1</v>
      </c>
      <c r="G45" s="28">
        <f t="shared" si="2"/>
        <v>0.53</v>
      </c>
    </row>
    <row r="46" spans="1:7" x14ac:dyDescent="0.25">
      <c r="A46" s="19" t="s">
        <v>21</v>
      </c>
      <c r="B46" s="16" t="s">
        <v>43</v>
      </c>
      <c r="C46" s="23">
        <f>C47+C52</f>
        <v>537897</v>
      </c>
      <c r="D46" s="23">
        <f t="shared" ref="D46:E46" si="19">D47+D52</f>
        <v>929200</v>
      </c>
      <c r="E46" s="23">
        <f t="shared" si="19"/>
        <v>676130</v>
      </c>
      <c r="F46" s="28">
        <f t="shared" si="1"/>
        <v>1.26</v>
      </c>
      <c r="G46" s="28">
        <f t="shared" si="2"/>
        <v>0.73</v>
      </c>
    </row>
    <row r="47" spans="1:7" x14ac:dyDescent="0.25">
      <c r="A47" s="20" t="s">
        <v>19</v>
      </c>
      <c r="B47" s="16" t="s">
        <v>20</v>
      </c>
      <c r="C47" s="23">
        <f>SUM(C48:C51)</f>
        <v>472477</v>
      </c>
      <c r="D47" s="23">
        <f>SUM(D48:D51)</f>
        <v>818800</v>
      </c>
      <c r="E47" s="23">
        <f t="shared" ref="E47" si="20">SUM(E48:E51)</f>
        <v>614854</v>
      </c>
      <c r="F47" s="28">
        <f t="shared" si="1"/>
        <v>1.3</v>
      </c>
      <c r="G47" s="28">
        <f t="shared" si="2"/>
        <v>0.75</v>
      </c>
    </row>
    <row r="48" spans="1:7" x14ac:dyDescent="0.25">
      <c r="A48" s="21" t="s">
        <v>21</v>
      </c>
      <c r="B48" s="16" t="s">
        <v>22</v>
      </c>
      <c r="C48" s="24">
        <v>242027</v>
      </c>
      <c r="D48" s="24">
        <v>344900</v>
      </c>
      <c r="E48" s="24">
        <v>337416</v>
      </c>
      <c r="F48" s="29">
        <f t="shared" si="1"/>
        <v>1.39</v>
      </c>
      <c r="G48" s="29">
        <f t="shared" si="2"/>
        <v>0.98</v>
      </c>
    </row>
    <row r="49" spans="1:7" x14ac:dyDescent="0.25">
      <c r="A49" s="21" t="s">
        <v>23</v>
      </c>
      <c r="B49" s="16" t="s">
        <v>24</v>
      </c>
      <c r="C49" s="22">
        <v>212031</v>
      </c>
      <c r="D49" s="22">
        <v>437900</v>
      </c>
      <c r="E49" s="22">
        <v>263660</v>
      </c>
      <c r="F49" s="29">
        <f t="shared" si="1"/>
        <v>1.24</v>
      </c>
      <c r="G49" s="29">
        <f t="shared" si="2"/>
        <v>0.6</v>
      </c>
    </row>
    <row r="50" spans="1:7" x14ac:dyDescent="0.25">
      <c r="A50" s="21" t="s">
        <v>27</v>
      </c>
      <c r="B50" s="16" t="s">
        <v>28</v>
      </c>
      <c r="C50" s="24">
        <v>4373</v>
      </c>
      <c r="D50" s="24">
        <v>6000</v>
      </c>
      <c r="E50" s="24">
        <v>3999</v>
      </c>
      <c r="F50" s="29">
        <f t="shared" si="1"/>
        <v>0.91</v>
      </c>
      <c r="G50" s="29">
        <f t="shared" si="2"/>
        <v>0.67</v>
      </c>
    </row>
    <row r="51" spans="1:7" x14ac:dyDescent="0.25">
      <c r="A51" s="21" t="s">
        <v>44</v>
      </c>
      <c r="B51" s="16" t="s">
        <v>45</v>
      </c>
      <c r="C51" s="24">
        <v>14046</v>
      </c>
      <c r="D51" s="24">
        <v>30000</v>
      </c>
      <c r="E51" s="24">
        <v>9779</v>
      </c>
      <c r="F51" s="29">
        <f t="shared" si="1"/>
        <v>0.7</v>
      </c>
      <c r="G51" s="29">
        <f t="shared" si="2"/>
        <v>0.33</v>
      </c>
    </row>
    <row r="52" spans="1:7" x14ac:dyDescent="0.25">
      <c r="A52" s="20" t="s">
        <v>29</v>
      </c>
      <c r="B52" s="16" t="s">
        <v>30</v>
      </c>
      <c r="C52" s="23">
        <f>SUM(C53:C54)</f>
        <v>65420</v>
      </c>
      <c r="D52" s="23">
        <f>SUM(D53:D54)</f>
        <v>110400</v>
      </c>
      <c r="E52" s="23">
        <f>SUM(E53:E54)</f>
        <v>61276</v>
      </c>
      <c r="F52" s="28">
        <f t="shared" si="1"/>
        <v>0.94</v>
      </c>
      <c r="G52" s="28">
        <f t="shared" si="2"/>
        <v>0.56000000000000005</v>
      </c>
    </row>
    <row r="53" spans="1:7" x14ac:dyDescent="0.25">
      <c r="A53" s="21" t="s">
        <v>31</v>
      </c>
      <c r="B53" s="16" t="s">
        <v>32</v>
      </c>
      <c r="C53" s="22">
        <v>65005</v>
      </c>
      <c r="D53" s="22">
        <v>107600</v>
      </c>
      <c r="E53" s="22">
        <v>58694</v>
      </c>
      <c r="F53" s="29">
        <f t="shared" si="1"/>
        <v>0.9</v>
      </c>
      <c r="G53" s="29">
        <f t="shared" si="2"/>
        <v>0.55000000000000004</v>
      </c>
    </row>
    <row r="54" spans="1:7" x14ac:dyDescent="0.25">
      <c r="A54" s="21" t="s">
        <v>46</v>
      </c>
      <c r="B54" s="16" t="s">
        <v>47</v>
      </c>
      <c r="C54" s="24">
        <v>415</v>
      </c>
      <c r="D54" s="24">
        <v>2800</v>
      </c>
      <c r="E54" s="24">
        <v>2582</v>
      </c>
      <c r="F54" s="29">
        <f t="shared" si="1"/>
        <v>6.22</v>
      </c>
      <c r="G54" s="29">
        <f t="shared" si="2"/>
        <v>0.92</v>
      </c>
    </row>
    <row r="55" spans="1:7" x14ac:dyDescent="0.25">
      <c r="A55" s="19" t="s">
        <v>48</v>
      </c>
      <c r="B55" s="16" t="s">
        <v>49</v>
      </c>
      <c r="C55" s="17">
        <f>C56+C61+C64</f>
        <v>1451118</v>
      </c>
      <c r="D55" s="17">
        <f>D56+D61+D64</f>
        <v>3331600</v>
      </c>
      <c r="E55" s="17">
        <f>E56+E61+E64</f>
        <v>674543</v>
      </c>
      <c r="F55" s="28">
        <f t="shared" si="1"/>
        <v>0.46</v>
      </c>
      <c r="G55" s="28">
        <f t="shared" si="2"/>
        <v>0.2</v>
      </c>
    </row>
    <row r="56" spans="1:7" x14ac:dyDescent="0.25">
      <c r="A56" s="20" t="s">
        <v>19</v>
      </c>
      <c r="B56" s="16" t="s">
        <v>20</v>
      </c>
      <c r="C56" s="23">
        <f>SUM(C57:C60)</f>
        <v>1300880</v>
      </c>
      <c r="D56" s="23">
        <f t="shared" ref="D56:E56" si="21">SUM(D57:D60)</f>
        <v>2922200</v>
      </c>
      <c r="E56" s="23">
        <f t="shared" si="21"/>
        <v>674543</v>
      </c>
      <c r="F56" s="28">
        <f t="shared" si="1"/>
        <v>0.52</v>
      </c>
      <c r="G56" s="28">
        <f t="shared" si="2"/>
        <v>0.23</v>
      </c>
    </row>
    <row r="57" spans="1:7" x14ac:dyDescent="0.25">
      <c r="A57" s="21" t="s">
        <v>21</v>
      </c>
      <c r="B57" s="16" t="s">
        <v>22</v>
      </c>
      <c r="C57" s="22">
        <v>589426</v>
      </c>
      <c r="D57" s="22">
        <v>1348000</v>
      </c>
      <c r="E57" s="22">
        <v>308594</v>
      </c>
      <c r="F57" s="29">
        <f t="shared" si="1"/>
        <v>0.52</v>
      </c>
      <c r="G57" s="29">
        <f t="shared" si="2"/>
        <v>0.23</v>
      </c>
    </row>
    <row r="58" spans="1:7" x14ac:dyDescent="0.25">
      <c r="A58" s="21" t="s">
        <v>23</v>
      </c>
      <c r="B58" s="16" t="s">
        <v>24</v>
      </c>
      <c r="C58" s="22">
        <v>672757</v>
      </c>
      <c r="D58" s="22">
        <v>1475200</v>
      </c>
      <c r="E58" s="22">
        <v>341469</v>
      </c>
      <c r="F58" s="29">
        <f t="shared" si="1"/>
        <v>0.51</v>
      </c>
      <c r="G58" s="29">
        <f t="shared" si="2"/>
        <v>0.23</v>
      </c>
    </row>
    <row r="59" spans="1:7" x14ac:dyDescent="0.25">
      <c r="A59" s="21" t="s">
        <v>27</v>
      </c>
      <c r="B59" s="16" t="s">
        <v>28</v>
      </c>
      <c r="C59" s="22">
        <v>1905</v>
      </c>
      <c r="D59" s="22">
        <v>3000</v>
      </c>
      <c r="E59" s="22">
        <v>41</v>
      </c>
      <c r="F59" s="29">
        <f t="shared" si="1"/>
        <v>0.02</v>
      </c>
      <c r="G59" s="29">
        <f t="shared" si="2"/>
        <v>0.01</v>
      </c>
    </row>
    <row r="60" spans="1:7" x14ac:dyDescent="0.25">
      <c r="A60" s="21" t="s">
        <v>44</v>
      </c>
      <c r="B60" s="16" t="s">
        <v>45</v>
      </c>
      <c r="C60" s="22">
        <v>36792</v>
      </c>
      <c r="D60" s="22">
        <v>96000</v>
      </c>
      <c r="E60" s="22">
        <v>24439</v>
      </c>
      <c r="F60" s="29">
        <f t="shared" si="1"/>
        <v>0.66</v>
      </c>
      <c r="G60" s="29">
        <f t="shared" si="2"/>
        <v>0.25</v>
      </c>
    </row>
    <row r="61" spans="1:7" x14ac:dyDescent="0.25">
      <c r="A61" s="20" t="s">
        <v>29</v>
      </c>
      <c r="B61" s="16" t="s">
        <v>30</v>
      </c>
      <c r="C61" s="23">
        <f>SUM(C62:C63)</f>
        <v>100333</v>
      </c>
      <c r="D61" s="23">
        <f>SUM(D62:D63)</f>
        <v>409400</v>
      </c>
      <c r="E61" s="23">
        <f>SUM(E62:E63)</f>
        <v>0</v>
      </c>
      <c r="F61" s="28">
        <f t="shared" si="1"/>
        <v>0</v>
      </c>
      <c r="G61" s="28">
        <f t="shared" si="2"/>
        <v>0</v>
      </c>
    </row>
    <row r="62" spans="1:7" x14ac:dyDescent="0.25">
      <c r="A62" s="21" t="s">
        <v>31</v>
      </c>
      <c r="B62" s="16" t="s">
        <v>32</v>
      </c>
      <c r="C62" s="22">
        <v>100333</v>
      </c>
      <c r="D62" s="22">
        <v>32500</v>
      </c>
      <c r="E62" s="22">
        <v>0</v>
      </c>
      <c r="F62" s="29">
        <f t="shared" si="1"/>
        <v>0</v>
      </c>
      <c r="G62" s="29">
        <f t="shared" si="2"/>
        <v>0</v>
      </c>
    </row>
    <row r="63" spans="1:7" x14ac:dyDescent="0.25">
      <c r="A63" s="21" t="s">
        <v>46</v>
      </c>
      <c r="B63" s="16" t="s">
        <v>47</v>
      </c>
      <c r="C63" s="22">
        <v>0</v>
      </c>
      <c r="D63" s="22">
        <v>376900</v>
      </c>
      <c r="E63" s="22">
        <v>0</v>
      </c>
      <c r="F63" s="29">
        <v>0</v>
      </c>
      <c r="G63" s="29">
        <f t="shared" si="2"/>
        <v>0</v>
      </c>
    </row>
    <row r="64" spans="1:7" x14ac:dyDescent="0.25">
      <c r="A64" s="20" t="s">
        <v>50</v>
      </c>
      <c r="B64" s="16" t="s">
        <v>51</v>
      </c>
      <c r="C64" s="23">
        <f>C65</f>
        <v>49905</v>
      </c>
      <c r="D64" s="23">
        <f t="shared" ref="D64:E64" si="22">D65</f>
        <v>0</v>
      </c>
      <c r="E64" s="23">
        <f t="shared" si="22"/>
        <v>0</v>
      </c>
      <c r="F64" s="28">
        <f t="shared" si="1"/>
        <v>0</v>
      </c>
      <c r="G64" s="28">
        <v>0</v>
      </c>
    </row>
    <row r="65" spans="1:7" x14ac:dyDescent="0.25">
      <c r="A65" s="21" t="s">
        <v>52</v>
      </c>
      <c r="B65" s="16" t="s">
        <v>53</v>
      </c>
      <c r="C65" s="22">
        <v>49905</v>
      </c>
      <c r="D65" s="22">
        <v>0</v>
      </c>
      <c r="E65" s="22">
        <v>0</v>
      </c>
      <c r="F65" s="29">
        <f t="shared" si="1"/>
        <v>0</v>
      </c>
      <c r="G65" s="29">
        <v>0</v>
      </c>
    </row>
    <row r="66" spans="1:7" x14ac:dyDescent="0.25">
      <c r="A66" s="19" t="s">
        <v>35</v>
      </c>
      <c r="B66" s="16" t="s">
        <v>36</v>
      </c>
      <c r="C66" s="23">
        <f>C67</f>
        <v>0</v>
      </c>
      <c r="D66" s="23">
        <f t="shared" ref="D66:E66" si="23">D67</f>
        <v>0</v>
      </c>
      <c r="E66" s="23">
        <f t="shared" si="23"/>
        <v>55</v>
      </c>
      <c r="F66" s="28">
        <v>0</v>
      </c>
      <c r="G66" s="28">
        <v>0</v>
      </c>
    </row>
    <row r="67" spans="1:7" x14ac:dyDescent="0.25">
      <c r="A67" s="20" t="s">
        <v>19</v>
      </c>
      <c r="B67" s="16" t="s">
        <v>20</v>
      </c>
      <c r="C67" s="23">
        <f>SUM(C68)</f>
        <v>0</v>
      </c>
      <c r="D67" s="23">
        <f>SUM(D68)</f>
        <v>0</v>
      </c>
      <c r="E67" s="23">
        <f>SUM(E68)</f>
        <v>55</v>
      </c>
      <c r="F67" s="28">
        <v>0</v>
      </c>
      <c r="G67" s="28">
        <v>0</v>
      </c>
    </row>
    <row r="68" spans="1:7" x14ac:dyDescent="0.25">
      <c r="A68" s="21" t="s">
        <v>23</v>
      </c>
      <c r="B68" s="16" t="s">
        <v>24</v>
      </c>
      <c r="C68" s="22">
        <v>0</v>
      </c>
      <c r="D68" s="22">
        <v>0</v>
      </c>
      <c r="E68" s="22">
        <v>55</v>
      </c>
      <c r="F68" s="29">
        <v>0</v>
      </c>
      <c r="G68" s="29">
        <v>0</v>
      </c>
    </row>
    <row r="69" spans="1:7" x14ac:dyDescent="0.25">
      <c r="A69" s="19" t="s">
        <v>37</v>
      </c>
      <c r="B69" s="16" t="s">
        <v>38</v>
      </c>
      <c r="C69" s="23">
        <f>C70+C75</f>
        <v>808360</v>
      </c>
      <c r="D69" s="23">
        <f t="shared" ref="D69:E69" si="24">D70+D75</f>
        <v>1067868</v>
      </c>
      <c r="E69" s="23">
        <f t="shared" si="24"/>
        <v>1429079</v>
      </c>
      <c r="F69" s="28">
        <f t="shared" si="1"/>
        <v>1.77</v>
      </c>
      <c r="G69" s="28">
        <f t="shared" si="2"/>
        <v>1.34</v>
      </c>
    </row>
    <row r="70" spans="1:7" x14ac:dyDescent="0.25">
      <c r="A70" s="20" t="s">
        <v>19</v>
      </c>
      <c r="B70" s="16" t="s">
        <v>20</v>
      </c>
      <c r="C70" s="23">
        <f>SUM(C71:C74)</f>
        <v>714474</v>
      </c>
      <c r="D70" s="23">
        <f t="shared" ref="D70:E70" si="25">SUM(D71:D74)</f>
        <v>970077</v>
      </c>
      <c r="E70" s="23">
        <f t="shared" si="25"/>
        <v>1393681</v>
      </c>
      <c r="F70" s="28">
        <f t="shared" ref="F70:F107" si="26">ROUND(E70/C70,2)</f>
        <v>1.95</v>
      </c>
      <c r="G70" s="28">
        <f t="shared" ref="G70:G107" si="27">ROUND(E70/D70,2)</f>
        <v>1.44</v>
      </c>
    </row>
    <row r="71" spans="1:7" x14ac:dyDescent="0.25">
      <c r="A71" s="21" t="s">
        <v>21</v>
      </c>
      <c r="B71" s="16" t="s">
        <v>22</v>
      </c>
      <c r="C71" s="22">
        <v>233760</v>
      </c>
      <c r="D71" s="22">
        <v>346780</v>
      </c>
      <c r="E71" s="22">
        <v>318266</v>
      </c>
      <c r="F71" s="29">
        <f t="shared" si="26"/>
        <v>1.36</v>
      </c>
      <c r="G71" s="29">
        <f t="shared" si="27"/>
        <v>0.92</v>
      </c>
    </row>
    <row r="72" spans="1:7" x14ac:dyDescent="0.25">
      <c r="A72" s="21" t="s">
        <v>23</v>
      </c>
      <c r="B72" s="16" t="s">
        <v>24</v>
      </c>
      <c r="C72" s="22">
        <v>480587</v>
      </c>
      <c r="D72" s="22">
        <v>623155</v>
      </c>
      <c r="E72" s="22">
        <v>1075365</v>
      </c>
      <c r="F72" s="29">
        <f t="shared" si="26"/>
        <v>2.2400000000000002</v>
      </c>
      <c r="G72" s="29">
        <f t="shared" si="27"/>
        <v>1.73</v>
      </c>
    </row>
    <row r="73" spans="1:7" x14ac:dyDescent="0.25">
      <c r="A73" s="21" t="s">
        <v>27</v>
      </c>
      <c r="B73" s="16" t="s">
        <v>28</v>
      </c>
      <c r="C73" s="22">
        <v>127</v>
      </c>
      <c r="D73" s="22">
        <v>142</v>
      </c>
      <c r="E73" s="22">
        <v>50</v>
      </c>
      <c r="F73" s="29">
        <f t="shared" si="26"/>
        <v>0.39</v>
      </c>
      <c r="G73" s="29">
        <f t="shared" si="27"/>
        <v>0.35</v>
      </c>
    </row>
    <row r="74" spans="1:7" x14ac:dyDescent="0.25">
      <c r="A74" s="21" t="s">
        <v>44</v>
      </c>
      <c r="B74" s="16" t="s">
        <v>45</v>
      </c>
      <c r="C74" s="22">
        <v>0</v>
      </c>
      <c r="D74" s="22">
        <v>0</v>
      </c>
      <c r="E74" s="22">
        <v>0</v>
      </c>
      <c r="F74" s="29">
        <v>0</v>
      </c>
      <c r="G74" s="29">
        <v>0</v>
      </c>
    </row>
    <row r="75" spans="1:7" x14ac:dyDescent="0.25">
      <c r="A75" s="20" t="s">
        <v>29</v>
      </c>
      <c r="B75" s="16" t="s">
        <v>30</v>
      </c>
      <c r="C75" s="23">
        <f>SUM(C76:C77)</f>
        <v>93886</v>
      </c>
      <c r="D75" s="23">
        <f>SUM(D76:D77)</f>
        <v>97791</v>
      </c>
      <c r="E75" s="23">
        <f>SUM(E76:E77)</f>
        <v>35398</v>
      </c>
      <c r="F75" s="28">
        <f t="shared" si="26"/>
        <v>0.38</v>
      </c>
      <c r="G75" s="28">
        <f t="shared" si="27"/>
        <v>0.36</v>
      </c>
    </row>
    <row r="76" spans="1:7" x14ac:dyDescent="0.25">
      <c r="A76" s="21" t="s">
        <v>31</v>
      </c>
      <c r="B76" s="16" t="s">
        <v>32</v>
      </c>
      <c r="C76" s="22">
        <v>56051</v>
      </c>
      <c r="D76" s="22">
        <v>69091</v>
      </c>
      <c r="E76" s="22">
        <v>3694</v>
      </c>
      <c r="F76" s="29">
        <f t="shared" si="26"/>
        <v>7.0000000000000007E-2</v>
      </c>
      <c r="G76" s="29">
        <f t="shared" si="27"/>
        <v>0.05</v>
      </c>
    </row>
    <row r="77" spans="1:7" x14ac:dyDescent="0.25">
      <c r="A77" s="21" t="s">
        <v>46</v>
      </c>
      <c r="B77" s="16" t="s">
        <v>47</v>
      </c>
      <c r="C77" s="22">
        <v>37835</v>
      </c>
      <c r="D77" s="22">
        <v>28700</v>
      </c>
      <c r="E77" s="22">
        <v>31704</v>
      </c>
      <c r="F77" s="29">
        <f t="shared" si="26"/>
        <v>0.84</v>
      </c>
      <c r="G77" s="29">
        <f t="shared" si="27"/>
        <v>1.1000000000000001</v>
      </c>
    </row>
    <row r="78" spans="1:7" x14ac:dyDescent="0.25">
      <c r="A78" s="19" t="s">
        <v>39</v>
      </c>
      <c r="B78" s="16" t="s">
        <v>40</v>
      </c>
      <c r="C78" s="23">
        <f>C79+C83</f>
        <v>26775</v>
      </c>
      <c r="D78" s="23">
        <f t="shared" ref="D78:E78" si="28">D79+D83</f>
        <v>32800</v>
      </c>
      <c r="E78" s="23">
        <f t="shared" si="28"/>
        <v>36032</v>
      </c>
      <c r="F78" s="28">
        <f t="shared" si="26"/>
        <v>1.35</v>
      </c>
      <c r="G78" s="28">
        <f t="shared" si="27"/>
        <v>1.1000000000000001</v>
      </c>
    </row>
    <row r="79" spans="1:7" x14ac:dyDescent="0.25">
      <c r="A79" s="20" t="s">
        <v>19</v>
      </c>
      <c r="B79" s="16" t="s">
        <v>20</v>
      </c>
      <c r="C79" s="23">
        <f>SUM(C80:C82)</f>
        <v>19934</v>
      </c>
      <c r="D79" s="23">
        <f t="shared" ref="D79:E79" si="29">SUM(D80:D82)</f>
        <v>29900</v>
      </c>
      <c r="E79" s="23">
        <f t="shared" si="29"/>
        <v>35184</v>
      </c>
      <c r="F79" s="28">
        <f t="shared" si="26"/>
        <v>1.77</v>
      </c>
      <c r="G79" s="28">
        <f t="shared" si="27"/>
        <v>1.18</v>
      </c>
    </row>
    <row r="80" spans="1:7" x14ac:dyDescent="0.25">
      <c r="A80" s="21" t="s">
        <v>21</v>
      </c>
      <c r="B80" s="16" t="s">
        <v>22</v>
      </c>
      <c r="C80" s="22">
        <v>649</v>
      </c>
      <c r="D80" s="22">
        <v>2400</v>
      </c>
      <c r="E80" s="22">
        <v>653</v>
      </c>
      <c r="F80" s="29">
        <f t="shared" si="26"/>
        <v>1.01</v>
      </c>
      <c r="G80" s="29">
        <f t="shared" si="27"/>
        <v>0.27</v>
      </c>
    </row>
    <row r="81" spans="1:7" x14ac:dyDescent="0.25">
      <c r="A81" s="21" t="s">
        <v>23</v>
      </c>
      <c r="B81" s="16" t="s">
        <v>24</v>
      </c>
      <c r="C81" s="22">
        <v>19263</v>
      </c>
      <c r="D81" s="22">
        <v>27500</v>
      </c>
      <c r="E81" s="22">
        <v>34530</v>
      </c>
      <c r="F81" s="29">
        <f t="shared" si="26"/>
        <v>1.79</v>
      </c>
      <c r="G81" s="29">
        <f t="shared" si="27"/>
        <v>1.26</v>
      </c>
    </row>
    <row r="82" spans="1:7" x14ac:dyDescent="0.25">
      <c r="A82" s="21" t="s">
        <v>27</v>
      </c>
      <c r="B82" s="16" t="s">
        <v>28</v>
      </c>
      <c r="C82" s="22">
        <v>22</v>
      </c>
      <c r="D82" s="22">
        <v>0</v>
      </c>
      <c r="E82" s="22">
        <v>1</v>
      </c>
      <c r="F82" s="29">
        <f t="shared" si="26"/>
        <v>0.05</v>
      </c>
      <c r="G82" s="29">
        <v>0</v>
      </c>
    </row>
    <row r="83" spans="1:7" x14ac:dyDescent="0.25">
      <c r="A83" s="20" t="s">
        <v>29</v>
      </c>
      <c r="B83" s="16" t="s">
        <v>30</v>
      </c>
      <c r="C83" s="23">
        <f>C84</f>
        <v>6841</v>
      </c>
      <c r="D83" s="23">
        <f t="shared" ref="D83:E83" si="30">D84</f>
        <v>2900</v>
      </c>
      <c r="E83" s="23">
        <f t="shared" si="30"/>
        <v>848</v>
      </c>
      <c r="F83" s="28">
        <f t="shared" si="26"/>
        <v>0.12</v>
      </c>
      <c r="G83" s="28">
        <f t="shared" si="27"/>
        <v>0.28999999999999998</v>
      </c>
    </row>
    <row r="84" spans="1:7" x14ac:dyDescent="0.25">
      <c r="A84" s="21" t="s">
        <v>31</v>
      </c>
      <c r="B84" s="16" t="s">
        <v>32</v>
      </c>
      <c r="C84" s="22">
        <v>6841</v>
      </c>
      <c r="D84" s="22">
        <v>2900</v>
      </c>
      <c r="E84" s="22">
        <v>848</v>
      </c>
      <c r="F84" s="29">
        <f t="shared" si="26"/>
        <v>0.12</v>
      </c>
      <c r="G84" s="29">
        <f t="shared" si="27"/>
        <v>0.28999999999999998</v>
      </c>
    </row>
    <row r="85" spans="1:7" x14ac:dyDescent="0.25">
      <c r="A85" s="15" t="s">
        <v>54</v>
      </c>
      <c r="B85" s="16" t="s">
        <v>55</v>
      </c>
      <c r="C85" s="23">
        <f>C86</f>
        <v>241650</v>
      </c>
      <c r="D85" s="23">
        <f t="shared" ref="D85:E85" si="31">D86</f>
        <v>1141921</v>
      </c>
      <c r="E85" s="23">
        <f t="shared" si="31"/>
        <v>236067</v>
      </c>
      <c r="F85" s="28">
        <f t="shared" si="26"/>
        <v>0.98</v>
      </c>
      <c r="G85" s="28">
        <f t="shared" si="27"/>
        <v>0.21</v>
      </c>
    </row>
    <row r="86" spans="1:7" x14ac:dyDescent="0.25">
      <c r="A86" s="18" t="s">
        <v>15</v>
      </c>
      <c r="B86" s="16" t="s">
        <v>16</v>
      </c>
      <c r="C86" s="23">
        <f>C87+C94</f>
        <v>241650</v>
      </c>
      <c r="D86" s="23">
        <f t="shared" ref="D86:E86" si="32">D87+D94</f>
        <v>1141921</v>
      </c>
      <c r="E86" s="23">
        <f t="shared" si="32"/>
        <v>236067</v>
      </c>
      <c r="F86" s="28">
        <f t="shared" si="26"/>
        <v>0.98</v>
      </c>
      <c r="G86" s="28">
        <f t="shared" si="27"/>
        <v>0.21</v>
      </c>
    </row>
    <row r="87" spans="1:7" x14ac:dyDescent="0.25">
      <c r="A87" s="19" t="s">
        <v>56</v>
      </c>
      <c r="B87" s="16" t="s">
        <v>57</v>
      </c>
      <c r="C87" s="23">
        <f>C88</f>
        <v>0</v>
      </c>
      <c r="D87" s="23">
        <f>D88+D92</f>
        <v>77420</v>
      </c>
      <c r="E87" s="23">
        <f>E88+E92</f>
        <v>6320</v>
      </c>
      <c r="F87" s="28">
        <v>0</v>
      </c>
      <c r="G87" s="28">
        <f t="shared" si="27"/>
        <v>0.08</v>
      </c>
    </row>
    <row r="88" spans="1:7" x14ac:dyDescent="0.25">
      <c r="A88" s="20" t="s">
        <v>19</v>
      </c>
      <c r="B88" s="16" t="s">
        <v>20</v>
      </c>
      <c r="C88" s="23">
        <f>SUM(C89:C91)</f>
        <v>0</v>
      </c>
      <c r="D88" s="23">
        <f t="shared" ref="D88:E88" si="33">SUM(D89:D91)</f>
        <v>63979</v>
      </c>
      <c r="E88" s="23">
        <f t="shared" si="33"/>
        <v>6320</v>
      </c>
      <c r="F88" s="28">
        <v>0</v>
      </c>
      <c r="G88" s="28">
        <f t="shared" si="27"/>
        <v>0.1</v>
      </c>
    </row>
    <row r="89" spans="1:7" x14ac:dyDescent="0.25">
      <c r="A89" s="21" t="s">
        <v>21</v>
      </c>
      <c r="B89" s="16" t="s">
        <v>22</v>
      </c>
      <c r="C89" s="22">
        <v>0</v>
      </c>
      <c r="D89" s="22">
        <v>26123</v>
      </c>
      <c r="E89" s="22">
        <v>0</v>
      </c>
      <c r="F89" s="29">
        <v>0</v>
      </c>
      <c r="G89" s="29">
        <f t="shared" si="27"/>
        <v>0</v>
      </c>
    </row>
    <row r="90" spans="1:7" x14ac:dyDescent="0.25">
      <c r="A90" s="21" t="s">
        <v>23</v>
      </c>
      <c r="B90" s="16" t="s">
        <v>24</v>
      </c>
      <c r="C90" s="22">
        <v>0</v>
      </c>
      <c r="D90" s="22">
        <v>37856</v>
      </c>
      <c r="E90" s="22">
        <v>0</v>
      </c>
      <c r="F90" s="29">
        <v>0</v>
      </c>
      <c r="G90" s="29">
        <f t="shared" si="27"/>
        <v>0</v>
      </c>
    </row>
    <row r="91" spans="1:7" x14ac:dyDescent="0.25">
      <c r="A91" s="21" t="s">
        <v>44</v>
      </c>
      <c r="B91" s="16" t="s">
        <v>45</v>
      </c>
      <c r="C91" s="22">
        <v>0</v>
      </c>
      <c r="D91" s="22">
        <v>0</v>
      </c>
      <c r="E91" s="22">
        <v>6320</v>
      </c>
      <c r="F91" s="29">
        <v>0</v>
      </c>
      <c r="G91" s="29">
        <v>0</v>
      </c>
    </row>
    <row r="92" spans="1:7" x14ac:dyDescent="0.25">
      <c r="A92" s="20" t="s">
        <v>29</v>
      </c>
      <c r="B92" s="16" t="s">
        <v>30</v>
      </c>
      <c r="C92" s="23">
        <f>C93</f>
        <v>0</v>
      </c>
      <c r="D92" s="23">
        <f t="shared" ref="D92:E92" si="34">D93</f>
        <v>13441</v>
      </c>
      <c r="E92" s="23">
        <f t="shared" si="34"/>
        <v>0</v>
      </c>
      <c r="F92" s="28">
        <v>0</v>
      </c>
      <c r="G92" s="28">
        <f t="shared" si="27"/>
        <v>0</v>
      </c>
    </row>
    <row r="93" spans="1:7" x14ac:dyDescent="0.25">
      <c r="A93" s="21" t="s">
        <v>31</v>
      </c>
      <c r="B93" s="16" t="s">
        <v>32</v>
      </c>
      <c r="C93" s="22">
        <v>0</v>
      </c>
      <c r="D93" s="22">
        <v>13441</v>
      </c>
      <c r="E93" s="22">
        <v>0</v>
      </c>
      <c r="F93" s="29">
        <v>0</v>
      </c>
      <c r="G93" s="29">
        <f t="shared" si="27"/>
        <v>0</v>
      </c>
    </row>
    <row r="94" spans="1:7" x14ac:dyDescent="0.25">
      <c r="A94" s="19" t="s">
        <v>58</v>
      </c>
      <c r="B94" s="16" t="s">
        <v>59</v>
      </c>
      <c r="C94" s="23">
        <f>C95+C99</f>
        <v>241650</v>
      </c>
      <c r="D94" s="23">
        <f>D95+D99</f>
        <v>1064501</v>
      </c>
      <c r="E94" s="23">
        <f>E95+E99</f>
        <v>229747</v>
      </c>
      <c r="F94" s="28">
        <f t="shared" si="26"/>
        <v>0.95</v>
      </c>
      <c r="G94" s="28">
        <f t="shared" si="27"/>
        <v>0.22</v>
      </c>
    </row>
    <row r="95" spans="1:7" x14ac:dyDescent="0.25">
      <c r="A95" s="20" t="s">
        <v>19</v>
      </c>
      <c r="B95" s="16" t="s">
        <v>20</v>
      </c>
      <c r="C95" s="23">
        <f>SUM(C96:C98)</f>
        <v>230120</v>
      </c>
      <c r="D95" s="23">
        <f t="shared" ref="D95:E95" si="35">SUM(D96:D98)</f>
        <v>988334</v>
      </c>
      <c r="E95" s="23">
        <f t="shared" si="35"/>
        <v>229747</v>
      </c>
      <c r="F95" s="28">
        <f t="shared" si="26"/>
        <v>1</v>
      </c>
      <c r="G95" s="28">
        <f t="shared" si="27"/>
        <v>0.23</v>
      </c>
    </row>
    <row r="96" spans="1:7" x14ac:dyDescent="0.25">
      <c r="A96" s="21" t="s">
        <v>21</v>
      </c>
      <c r="B96" s="16" t="s">
        <v>22</v>
      </c>
      <c r="C96" s="22">
        <v>86475</v>
      </c>
      <c r="D96" s="22">
        <v>148027</v>
      </c>
      <c r="E96" s="22">
        <v>74572</v>
      </c>
      <c r="F96" s="29">
        <f t="shared" si="26"/>
        <v>0.86</v>
      </c>
      <c r="G96" s="29">
        <f t="shared" si="27"/>
        <v>0.5</v>
      </c>
    </row>
    <row r="97" spans="1:7" x14ac:dyDescent="0.25">
      <c r="A97" s="21" t="s">
        <v>23</v>
      </c>
      <c r="B97" s="16" t="s">
        <v>24</v>
      </c>
      <c r="C97" s="22">
        <v>35648</v>
      </c>
      <c r="D97" s="22">
        <v>214514</v>
      </c>
      <c r="E97" s="22">
        <v>40929</v>
      </c>
      <c r="F97" s="29">
        <f t="shared" si="26"/>
        <v>1.1499999999999999</v>
      </c>
      <c r="G97" s="29">
        <f t="shared" si="27"/>
        <v>0.19</v>
      </c>
    </row>
    <row r="98" spans="1:7" x14ac:dyDescent="0.25">
      <c r="A98" s="21" t="s">
        <v>44</v>
      </c>
      <c r="B98" s="16" t="s">
        <v>45</v>
      </c>
      <c r="C98" s="22">
        <v>107997</v>
      </c>
      <c r="D98" s="22">
        <v>625793</v>
      </c>
      <c r="E98" s="22">
        <v>114246</v>
      </c>
      <c r="F98" s="29">
        <f t="shared" si="26"/>
        <v>1.06</v>
      </c>
      <c r="G98" s="29">
        <f t="shared" si="27"/>
        <v>0.18</v>
      </c>
    </row>
    <row r="99" spans="1:7" x14ac:dyDescent="0.25">
      <c r="A99" s="20" t="s">
        <v>29</v>
      </c>
      <c r="B99" s="16" t="s">
        <v>30</v>
      </c>
      <c r="C99" s="23">
        <f>C100</f>
        <v>11530</v>
      </c>
      <c r="D99" s="23">
        <f t="shared" ref="D99:E99" si="36">D100</f>
        <v>76167</v>
      </c>
      <c r="E99" s="23">
        <f t="shared" si="36"/>
        <v>0</v>
      </c>
      <c r="F99" s="28">
        <f t="shared" si="26"/>
        <v>0</v>
      </c>
      <c r="G99" s="28">
        <f t="shared" si="27"/>
        <v>0</v>
      </c>
    </row>
    <row r="100" spans="1:7" x14ac:dyDescent="0.25">
      <c r="A100" s="21" t="s">
        <v>31</v>
      </c>
      <c r="B100" s="16" t="s">
        <v>32</v>
      </c>
      <c r="C100" s="22">
        <v>11530</v>
      </c>
      <c r="D100" s="22">
        <v>76167</v>
      </c>
      <c r="E100" s="22">
        <v>0</v>
      </c>
      <c r="F100" s="29">
        <f t="shared" si="26"/>
        <v>0</v>
      </c>
      <c r="G100" s="29">
        <f t="shared" si="27"/>
        <v>0</v>
      </c>
    </row>
    <row r="101" spans="1:7" x14ac:dyDescent="0.25">
      <c r="A101" s="15" t="s">
        <v>60</v>
      </c>
      <c r="B101" s="16" t="s">
        <v>61</v>
      </c>
      <c r="C101" s="23">
        <f>C102</f>
        <v>111730</v>
      </c>
      <c r="D101" s="23">
        <f t="shared" ref="D101:E103" si="37">D102</f>
        <v>152550.71448000002</v>
      </c>
      <c r="E101" s="23">
        <f t="shared" si="37"/>
        <v>130762</v>
      </c>
      <c r="F101" s="28">
        <f t="shared" si="26"/>
        <v>1.17</v>
      </c>
      <c r="G101" s="28">
        <f t="shared" si="27"/>
        <v>0.86</v>
      </c>
    </row>
    <row r="102" spans="1:7" x14ac:dyDescent="0.25">
      <c r="A102" s="18" t="s">
        <v>15</v>
      </c>
      <c r="B102" s="16" t="s">
        <v>16</v>
      </c>
      <c r="C102" s="23">
        <f>C103</f>
        <v>111730</v>
      </c>
      <c r="D102" s="23">
        <f t="shared" si="37"/>
        <v>152550.71448000002</v>
      </c>
      <c r="E102" s="23">
        <f t="shared" si="37"/>
        <v>130762</v>
      </c>
      <c r="F102" s="28">
        <f t="shared" si="26"/>
        <v>1.17</v>
      </c>
      <c r="G102" s="28">
        <f t="shared" si="27"/>
        <v>0.86</v>
      </c>
    </row>
    <row r="103" spans="1:7" x14ac:dyDescent="0.25">
      <c r="A103" s="19" t="s">
        <v>17</v>
      </c>
      <c r="B103" s="16" t="s">
        <v>18</v>
      </c>
      <c r="C103" s="23">
        <f>C104</f>
        <v>111730</v>
      </c>
      <c r="D103" s="23">
        <f t="shared" si="37"/>
        <v>152550.71448000002</v>
      </c>
      <c r="E103" s="23">
        <f t="shared" si="37"/>
        <v>130762</v>
      </c>
      <c r="F103" s="28">
        <f t="shared" si="26"/>
        <v>1.17</v>
      </c>
      <c r="G103" s="28">
        <f t="shared" si="27"/>
        <v>0.86</v>
      </c>
    </row>
    <row r="104" spans="1:7" x14ac:dyDescent="0.25">
      <c r="A104" s="20" t="s">
        <v>19</v>
      </c>
      <c r="B104" s="16" t="s">
        <v>20</v>
      </c>
      <c r="C104" s="23">
        <f>SUM(C105:C107)</f>
        <v>111730</v>
      </c>
      <c r="D104" s="23">
        <f t="shared" ref="D104:E104" si="38">SUM(D105:D107)</f>
        <v>152550.71448000002</v>
      </c>
      <c r="E104" s="23">
        <f t="shared" si="38"/>
        <v>130762</v>
      </c>
      <c r="F104" s="28">
        <f t="shared" si="26"/>
        <v>1.17</v>
      </c>
      <c r="G104" s="28">
        <f t="shared" si="27"/>
        <v>0.86</v>
      </c>
    </row>
    <row r="105" spans="1:7" x14ac:dyDescent="0.25">
      <c r="A105" s="21" t="s">
        <v>21</v>
      </c>
      <c r="B105" s="16" t="s">
        <v>22</v>
      </c>
      <c r="C105" s="22">
        <v>63836</v>
      </c>
      <c r="D105" s="22">
        <v>92336.74960000001</v>
      </c>
      <c r="E105" s="22">
        <v>87738</v>
      </c>
      <c r="F105" s="29">
        <f t="shared" si="26"/>
        <v>1.37</v>
      </c>
      <c r="G105" s="29">
        <f t="shared" si="27"/>
        <v>0.95</v>
      </c>
    </row>
    <row r="106" spans="1:7" x14ac:dyDescent="0.25">
      <c r="A106" s="21" t="s">
        <v>23</v>
      </c>
      <c r="B106" s="16" t="s">
        <v>24</v>
      </c>
      <c r="C106" s="22">
        <v>37752</v>
      </c>
      <c r="D106" s="22">
        <v>41746.614960000006</v>
      </c>
      <c r="E106" s="22">
        <v>27229</v>
      </c>
      <c r="F106" s="29">
        <f t="shared" si="26"/>
        <v>0.72</v>
      </c>
      <c r="G106" s="29">
        <f t="shared" si="27"/>
        <v>0.65</v>
      </c>
    </row>
    <row r="107" spans="1:7" x14ac:dyDescent="0.25">
      <c r="A107" s="21" t="s">
        <v>27</v>
      </c>
      <c r="B107" s="16" t="s">
        <v>28</v>
      </c>
      <c r="C107" s="22">
        <v>10142</v>
      </c>
      <c r="D107" s="22">
        <v>18467.349920000001</v>
      </c>
      <c r="E107" s="22">
        <v>15795</v>
      </c>
      <c r="F107" s="29">
        <f t="shared" si="26"/>
        <v>1.56</v>
      </c>
      <c r="G107" s="29">
        <f t="shared" si="27"/>
        <v>0.86</v>
      </c>
    </row>
  </sheetData>
  <mergeCells count="1"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MEDRI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Stosija</dc:creator>
  <cp:lastModifiedBy>Aleksandar Đukić</cp:lastModifiedBy>
  <cp:lastPrinted>2023-07-26T09:55:47Z</cp:lastPrinted>
  <dcterms:created xsi:type="dcterms:W3CDTF">2023-07-25T10:36:48Z</dcterms:created>
  <dcterms:modified xsi:type="dcterms:W3CDTF">2023-07-26T11:12:16Z</dcterms:modified>
</cp:coreProperties>
</file>