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ri-my.sharepoint.com/personal/aleksandar_dukic_uniri_hr/Documents/Desktop/Usvojeno na FV/D.124427/"/>
    </mc:Choice>
  </mc:AlternateContent>
  <xr:revisionPtr revIDLastSave="163" documentId="8_{59DE1AB8-E417-4D9C-9C67-1D41DBC2F6B4}" xr6:coauthVersionLast="47" xr6:coauthVersionMax="47" xr10:uidLastSave="{A76B42E5-6DB9-4363-A705-0EB559F5911F}"/>
  <bookViews>
    <workbookView xWindow="-120" yWindow="-120" windowWidth="29040" windowHeight="15840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EU PODPROJEKTI - RASHODI" sheetId="19" r:id="rId8"/>
    <sheet name="POSEBNI DIO" sheetId="21" r:id="rId9"/>
  </sheets>
  <externalReferences>
    <externalReference r:id="rId10"/>
  </externalReferences>
  <definedNames>
    <definedName name="_xlnm._FilterDatabase" localSheetId="7" hidden="1">'EU PODPROJEKTI - RASHODI'!$A$2:$AH$501</definedName>
    <definedName name="_xlnm._FilterDatabase" localSheetId="8" hidden="1">'POSEBNI DIO'!$A$6:$K$465</definedName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'EU PODPROJEKTI - RASHODI'!$2:$2</definedName>
    <definedName name="_xlnm.Print_Area" localSheetId="7">'EU PODPROJEKTI - RASHODI'!$A$2:$K$3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5" i="21" l="1"/>
  <c r="H463" i="21"/>
  <c r="H462" i="21"/>
  <c r="H460" i="21"/>
  <c r="H459" i="21"/>
  <c r="H453" i="21"/>
  <c r="H450" i="21"/>
  <c r="H449" i="21"/>
  <c r="H447" i="21"/>
  <c r="H446" i="21"/>
  <c r="H445" i="21"/>
  <c r="H444" i="21"/>
  <c r="H443" i="21"/>
  <c r="H442" i="21"/>
  <c r="H441" i="21"/>
  <c r="H440" i="21"/>
  <c r="H439" i="21"/>
  <c r="H438" i="21"/>
  <c r="H437" i="21"/>
  <c r="H436" i="21"/>
  <c r="H435" i="21"/>
  <c r="H434" i="21"/>
  <c r="H433" i="21"/>
  <c r="H432" i="21"/>
  <c r="H431" i="21"/>
  <c r="H429" i="21"/>
  <c r="H428" i="21"/>
  <c r="H427" i="21"/>
  <c r="H423" i="21"/>
  <c r="H420" i="21"/>
  <c r="H419" i="21"/>
  <c r="H417" i="21"/>
  <c r="H416" i="21"/>
  <c r="H415" i="21"/>
  <c r="H414" i="21"/>
  <c r="H413" i="21"/>
  <c r="H412" i="21"/>
  <c r="H411" i="21"/>
  <c r="H410" i="21"/>
  <c r="H409" i="21"/>
  <c r="H408" i="21"/>
  <c r="H407" i="21"/>
  <c r="H406" i="21"/>
  <c r="H405" i="21"/>
  <c r="H403" i="21"/>
  <c r="H402" i="21"/>
  <c r="H401" i="21"/>
  <c r="H395" i="21"/>
  <c r="H394" i="21"/>
  <c r="H392" i="21"/>
  <c r="H391" i="21"/>
  <c r="H390" i="21"/>
  <c r="H389" i="21"/>
  <c r="H388" i="21"/>
  <c r="H387" i="21"/>
  <c r="H386" i="21"/>
  <c r="H385" i="21"/>
  <c r="H382" i="21"/>
  <c r="H380" i="21"/>
  <c r="H379" i="21"/>
  <c r="H378" i="21"/>
  <c r="H377" i="21"/>
  <c r="H375" i="21"/>
  <c r="H374" i="21"/>
  <c r="H373" i="21"/>
  <c r="H372" i="21"/>
  <c r="H371" i="21"/>
  <c r="H370" i="21"/>
  <c r="H369" i="21"/>
  <c r="H368" i="21"/>
  <c r="H367" i="21"/>
  <c r="H366" i="21"/>
  <c r="H365" i="21"/>
  <c r="H364" i="21"/>
  <c r="H363" i="21"/>
  <c r="H362" i="21"/>
  <c r="H361" i="21"/>
  <c r="H360" i="21"/>
  <c r="H359" i="21"/>
  <c r="H358" i="21"/>
  <c r="H357" i="21"/>
  <c r="H356" i="21"/>
  <c r="H355" i="21"/>
  <c r="H354" i="21"/>
  <c r="H353" i="21"/>
  <c r="H352" i="21"/>
  <c r="H351" i="21"/>
  <c r="H349" i="21"/>
  <c r="H348" i="21"/>
  <c r="H347" i="21"/>
  <c r="H343" i="21"/>
  <c r="H342" i="21"/>
  <c r="H340" i="21"/>
  <c r="H339" i="21"/>
  <c r="H338" i="21"/>
  <c r="H337" i="21"/>
  <c r="H336" i="21"/>
  <c r="H335" i="21"/>
  <c r="H334" i="21"/>
  <c r="H333" i="21"/>
  <c r="H330" i="21"/>
  <c r="H328" i="21"/>
  <c r="H327" i="21"/>
  <c r="H326" i="21"/>
  <c r="H325" i="21"/>
  <c r="H323" i="21"/>
  <c r="H322" i="21"/>
  <c r="H321" i="21"/>
  <c r="H320" i="21"/>
  <c r="H319" i="21"/>
  <c r="H318" i="21"/>
  <c r="H317" i="21"/>
  <c r="H316" i="21"/>
  <c r="H315" i="21"/>
  <c r="H314" i="21"/>
  <c r="H313" i="21"/>
  <c r="H312" i="21"/>
  <c r="H311" i="21"/>
  <c r="H310" i="21"/>
  <c r="H309" i="21"/>
  <c r="H308" i="21"/>
  <c r="H307" i="21"/>
  <c r="H306" i="21"/>
  <c r="H305" i="21"/>
  <c r="H304" i="21"/>
  <c r="H303" i="21"/>
  <c r="H302" i="21"/>
  <c r="H301" i="21"/>
  <c r="H300" i="21"/>
  <c r="H299" i="21"/>
  <c r="H297" i="21"/>
  <c r="H296" i="21"/>
  <c r="H295" i="21"/>
  <c r="H291" i="21"/>
  <c r="H290" i="21"/>
  <c r="H289" i="21"/>
  <c r="H288" i="21"/>
  <c r="H287" i="21"/>
  <c r="H286" i="21"/>
  <c r="H285" i="21"/>
  <c r="H284" i="21"/>
  <c r="H283" i="21"/>
  <c r="H282" i="21"/>
  <c r="H281" i="21"/>
  <c r="H280" i="21"/>
  <c r="H279" i="21"/>
  <c r="H278" i="21"/>
  <c r="H277" i="21"/>
  <c r="H276" i="21"/>
  <c r="H275" i="21"/>
  <c r="H274" i="21"/>
  <c r="H273" i="21"/>
  <c r="H272" i="21"/>
  <c r="H271" i="21"/>
  <c r="H270" i="21"/>
  <c r="H269" i="21"/>
  <c r="H268" i="21"/>
  <c r="H267" i="21"/>
  <c r="H263" i="21"/>
  <c r="H260" i="21"/>
  <c r="H259" i="21"/>
  <c r="H257" i="21"/>
  <c r="H256" i="21"/>
  <c r="H255" i="21"/>
  <c r="H254" i="21"/>
  <c r="H253" i="21"/>
  <c r="H252" i="21"/>
  <c r="H251" i="21"/>
  <c r="H250" i="21"/>
  <c r="H247" i="21"/>
  <c r="H245" i="21"/>
  <c r="H244" i="21"/>
  <c r="H243" i="21"/>
  <c r="H242" i="21"/>
  <c r="H240" i="21"/>
  <c r="H239" i="21"/>
  <c r="H238" i="21"/>
  <c r="H237" i="21"/>
  <c r="H236" i="21"/>
  <c r="H235" i="21"/>
  <c r="H234" i="21"/>
  <c r="H233" i="21"/>
  <c r="H232" i="21"/>
  <c r="H231" i="21"/>
  <c r="H230" i="21"/>
  <c r="H229" i="21"/>
  <c r="H228" i="21"/>
  <c r="H227" i="21"/>
  <c r="H226" i="21"/>
  <c r="H225" i="21"/>
  <c r="H224" i="21"/>
  <c r="H223" i="21"/>
  <c r="H222" i="21"/>
  <c r="H221" i="21"/>
  <c r="H220" i="21"/>
  <c r="H219" i="21"/>
  <c r="H218" i="21"/>
  <c r="H217" i="21"/>
  <c r="H216" i="21"/>
  <c r="H214" i="21"/>
  <c r="H213" i="21"/>
  <c r="H212" i="21"/>
  <c r="H208" i="21"/>
  <c r="H207" i="21"/>
  <c r="H205" i="21"/>
  <c r="H204" i="21"/>
  <c r="H203" i="21"/>
  <c r="H202" i="21"/>
  <c r="H201" i="21"/>
  <c r="H200" i="21"/>
  <c r="H199" i="21"/>
  <c r="H198" i="21"/>
  <c r="H195" i="21"/>
  <c r="H193" i="21"/>
  <c r="H192" i="21"/>
  <c r="H191" i="21"/>
  <c r="H190" i="21"/>
  <c r="H188" i="21"/>
  <c r="H187" i="21"/>
  <c r="H186" i="21"/>
  <c r="H185" i="21"/>
  <c r="H184" i="21"/>
  <c r="H183" i="21"/>
  <c r="H182" i="21"/>
  <c r="H181" i="21"/>
  <c r="H180" i="21"/>
  <c r="H179" i="21"/>
  <c r="H178" i="21"/>
  <c r="H177" i="21"/>
  <c r="H176" i="21"/>
  <c r="H175" i="21"/>
  <c r="H174" i="21"/>
  <c r="H173" i="21"/>
  <c r="H172" i="21"/>
  <c r="H171" i="21"/>
  <c r="H170" i="21"/>
  <c r="H169" i="21"/>
  <c r="H168" i="21"/>
  <c r="H167" i="21"/>
  <c r="H166" i="21"/>
  <c r="H165" i="21"/>
  <c r="H164" i="21"/>
  <c r="H162" i="21"/>
  <c r="H161" i="21"/>
  <c r="H160" i="21"/>
  <c r="H154" i="21"/>
  <c r="H153" i="21"/>
  <c r="H152" i="21"/>
  <c r="H151" i="21"/>
  <c r="H150" i="21"/>
  <c r="H149" i="21"/>
  <c r="H148" i="21"/>
  <c r="H147" i="21"/>
  <c r="H146" i="21"/>
  <c r="H145" i="21"/>
  <c r="H144" i="21"/>
  <c r="H143" i="21"/>
  <c r="H142" i="21"/>
  <c r="H141" i="21"/>
  <c r="H140" i="21"/>
  <c r="H138" i="21"/>
  <c r="H137" i="21"/>
  <c r="H136" i="21"/>
  <c r="H132" i="21"/>
  <c r="H131" i="21"/>
  <c r="H130" i="21"/>
  <c r="H127" i="21"/>
  <c r="H125" i="21"/>
  <c r="H124" i="21"/>
  <c r="H123" i="21"/>
  <c r="H122" i="21"/>
  <c r="H121" i="21"/>
  <c r="H120" i="21"/>
  <c r="H119" i="21"/>
  <c r="H118" i="21"/>
  <c r="H117" i="21"/>
  <c r="H116" i="21"/>
  <c r="H115" i="21"/>
  <c r="H114" i="21"/>
  <c r="H113" i="21"/>
  <c r="H112" i="21"/>
  <c r="H111" i="21"/>
  <c r="H110" i="21"/>
  <c r="H109" i="21"/>
  <c r="H108" i="21"/>
  <c r="H106" i="21"/>
  <c r="H105" i="21"/>
  <c r="H104" i="21"/>
  <c r="H100" i="21"/>
  <c r="H99" i="21"/>
  <c r="H98" i="21"/>
  <c r="H95" i="21"/>
  <c r="H93" i="21"/>
  <c r="H91" i="21"/>
  <c r="H90" i="21"/>
  <c r="H89" i="21"/>
  <c r="H88" i="21"/>
  <c r="H87" i="21"/>
  <c r="H86" i="21"/>
  <c r="H85" i="21"/>
  <c r="H84" i="21"/>
  <c r="H83" i="21"/>
  <c r="H82" i="21"/>
  <c r="H81" i="21"/>
  <c r="H80" i="21"/>
  <c r="H79" i="21"/>
  <c r="H78" i="21"/>
  <c r="H77" i="21"/>
  <c r="H76" i="21"/>
  <c r="H75" i="21"/>
  <c r="H73" i="21"/>
  <c r="H72" i="21"/>
  <c r="H71" i="21"/>
  <c r="H65" i="21"/>
  <c r="H64" i="21"/>
  <c r="H63" i="21"/>
  <c r="H62" i="21"/>
  <c r="H61" i="21"/>
  <c r="H60" i="21"/>
  <c r="H59" i="21"/>
  <c r="H58" i="21"/>
  <c r="H57" i="21"/>
  <c r="H54" i="21"/>
  <c r="H52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3" i="21"/>
  <c r="H22" i="21"/>
  <c r="H21" i="21"/>
  <c r="H19" i="21"/>
  <c r="H18" i="21"/>
  <c r="H17" i="21"/>
  <c r="H16" i="21"/>
  <c r="G16" i="21"/>
  <c r="G17" i="21"/>
  <c r="G18" i="21"/>
  <c r="G19" i="21"/>
  <c r="G21" i="21"/>
  <c r="G22" i="21"/>
  <c r="G23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2" i="21"/>
  <c r="G54" i="21"/>
  <c r="G57" i="21"/>
  <c r="G58" i="21"/>
  <c r="G59" i="21"/>
  <c r="G60" i="21"/>
  <c r="G61" i="21"/>
  <c r="G62" i="21"/>
  <c r="G63" i="21"/>
  <c r="G64" i="21"/>
  <c r="G65" i="21"/>
  <c r="G71" i="21"/>
  <c r="G72" i="21"/>
  <c r="G73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3" i="21"/>
  <c r="G95" i="21"/>
  <c r="G98" i="21"/>
  <c r="G99" i="21"/>
  <c r="G100" i="21"/>
  <c r="G104" i="21"/>
  <c r="G105" i="21"/>
  <c r="G106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7" i="21"/>
  <c r="G130" i="21"/>
  <c r="G131" i="21"/>
  <c r="G132" i="21"/>
  <c r="G136" i="21"/>
  <c r="G137" i="21"/>
  <c r="G138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60" i="21"/>
  <c r="G161" i="21"/>
  <c r="G162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90" i="21"/>
  <c r="G191" i="21"/>
  <c r="G192" i="21"/>
  <c r="G193" i="21"/>
  <c r="G195" i="21"/>
  <c r="G198" i="21"/>
  <c r="G199" i="21"/>
  <c r="G200" i="21"/>
  <c r="G201" i="21"/>
  <c r="G202" i="21"/>
  <c r="G203" i="21"/>
  <c r="G204" i="21"/>
  <c r="G205" i="21"/>
  <c r="G207" i="21"/>
  <c r="G208" i="21"/>
  <c r="G212" i="21"/>
  <c r="G213" i="21"/>
  <c r="G214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2" i="21"/>
  <c r="G243" i="21"/>
  <c r="G244" i="21"/>
  <c r="G245" i="21"/>
  <c r="G247" i="21"/>
  <c r="G250" i="21"/>
  <c r="G251" i="21"/>
  <c r="G252" i="21"/>
  <c r="G253" i="21"/>
  <c r="G254" i="21"/>
  <c r="G255" i="21"/>
  <c r="G256" i="21"/>
  <c r="G257" i="21"/>
  <c r="G259" i="21"/>
  <c r="G260" i="21"/>
  <c r="G263" i="21"/>
  <c r="G267" i="21"/>
  <c r="G268" i="21"/>
  <c r="G269" i="21"/>
  <c r="G270" i="21"/>
  <c r="G271" i="21"/>
  <c r="G272" i="21"/>
  <c r="G273" i="21"/>
  <c r="G274" i="21"/>
  <c r="G275" i="21"/>
  <c r="G276" i="21"/>
  <c r="G277" i="21"/>
  <c r="G278" i="21"/>
  <c r="G279" i="21"/>
  <c r="G280" i="21"/>
  <c r="G281" i="21"/>
  <c r="G282" i="21"/>
  <c r="G283" i="21"/>
  <c r="G284" i="21"/>
  <c r="G285" i="21"/>
  <c r="G286" i="21"/>
  <c r="G287" i="21"/>
  <c r="G288" i="21"/>
  <c r="G289" i="21"/>
  <c r="G290" i="21"/>
  <c r="G291" i="21"/>
  <c r="G295" i="21"/>
  <c r="G296" i="21"/>
  <c r="G297" i="21"/>
  <c r="G299" i="21"/>
  <c r="G300" i="21"/>
  <c r="G301" i="21"/>
  <c r="G302" i="21"/>
  <c r="G303" i="21"/>
  <c r="G304" i="21"/>
  <c r="G305" i="21"/>
  <c r="G306" i="21"/>
  <c r="G307" i="21"/>
  <c r="G308" i="21"/>
  <c r="G309" i="21"/>
  <c r="G310" i="21"/>
  <c r="G311" i="21"/>
  <c r="G312" i="21"/>
  <c r="G313" i="21"/>
  <c r="G314" i="21"/>
  <c r="G315" i="21"/>
  <c r="G316" i="21"/>
  <c r="G317" i="21"/>
  <c r="G318" i="21"/>
  <c r="G319" i="21"/>
  <c r="G320" i="21"/>
  <c r="G321" i="21"/>
  <c r="G322" i="21"/>
  <c r="G323" i="21"/>
  <c r="G325" i="21"/>
  <c r="G326" i="21"/>
  <c r="G327" i="21"/>
  <c r="G328" i="21"/>
  <c r="G330" i="21"/>
  <c r="G333" i="21"/>
  <c r="G334" i="21"/>
  <c r="G335" i="21"/>
  <c r="G336" i="21"/>
  <c r="G337" i="21"/>
  <c r="G338" i="21"/>
  <c r="G339" i="21"/>
  <c r="G340" i="21"/>
  <c r="G342" i="21"/>
  <c r="G343" i="21"/>
  <c r="G347" i="21"/>
  <c r="G348" i="21"/>
  <c r="G349" i="21"/>
  <c r="G351" i="21"/>
  <c r="G352" i="21"/>
  <c r="G353" i="21"/>
  <c r="G354" i="21"/>
  <c r="G355" i="21"/>
  <c r="G356" i="21"/>
  <c r="G357" i="21"/>
  <c r="G358" i="21"/>
  <c r="G359" i="21"/>
  <c r="G360" i="21"/>
  <c r="G361" i="21"/>
  <c r="G362" i="21"/>
  <c r="G363" i="21"/>
  <c r="G364" i="21"/>
  <c r="G365" i="21"/>
  <c r="G366" i="21"/>
  <c r="G367" i="21"/>
  <c r="G368" i="21"/>
  <c r="G369" i="21"/>
  <c r="G370" i="21"/>
  <c r="G371" i="21"/>
  <c r="G372" i="21"/>
  <c r="G373" i="21"/>
  <c r="G374" i="21"/>
  <c r="G375" i="21"/>
  <c r="G377" i="21"/>
  <c r="G378" i="21"/>
  <c r="G379" i="21"/>
  <c r="G380" i="21"/>
  <c r="G382" i="21"/>
  <c r="G385" i="21"/>
  <c r="G386" i="21"/>
  <c r="G387" i="21"/>
  <c r="G388" i="21"/>
  <c r="G389" i="21"/>
  <c r="G390" i="21"/>
  <c r="G391" i="21"/>
  <c r="G392" i="21"/>
  <c r="G394" i="21"/>
  <c r="G395" i="21"/>
  <c r="G401" i="21"/>
  <c r="G402" i="21"/>
  <c r="G403" i="21"/>
  <c r="G405" i="21"/>
  <c r="G406" i="21"/>
  <c r="G407" i="21"/>
  <c r="G408" i="21"/>
  <c r="G409" i="21"/>
  <c r="G410" i="21"/>
  <c r="G411" i="21"/>
  <c r="G412" i="21"/>
  <c r="G413" i="21"/>
  <c r="G414" i="21"/>
  <c r="G415" i="21"/>
  <c r="G416" i="21"/>
  <c r="G417" i="21"/>
  <c r="G419" i="21"/>
  <c r="G420" i="21"/>
  <c r="G423" i="21"/>
  <c r="G427" i="21"/>
  <c r="G428" i="21"/>
  <c r="G429" i="21"/>
  <c r="G431" i="21"/>
  <c r="G432" i="21"/>
  <c r="G433" i="21"/>
  <c r="G434" i="21"/>
  <c r="G435" i="21"/>
  <c r="G436" i="21"/>
  <c r="G437" i="21"/>
  <c r="G438" i="21"/>
  <c r="G439" i="21"/>
  <c r="G440" i="21"/>
  <c r="G441" i="21"/>
  <c r="G442" i="21"/>
  <c r="G443" i="21"/>
  <c r="G444" i="21"/>
  <c r="G445" i="21"/>
  <c r="G446" i="21"/>
  <c r="G447" i="21"/>
  <c r="G449" i="21"/>
  <c r="G450" i="21"/>
  <c r="G453" i="21"/>
  <c r="G459" i="21"/>
  <c r="G460" i="21"/>
  <c r="G462" i="21"/>
  <c r="G463" i="21"/>
  <c r="G465" i="21"/>
  <c r="G13" i="4"/>
  <c r="H13" i="4"/>
  <c r="F464" i="21" l="1"/>
  <c r="E464" i="21"/>
  <c r="D464" i="21"/>
  <c r="C464" i="21"/>
  <c r="F461" i="21"/>
  <c r="E461" i="21"/>
  <c r="D461" i="21"/>
  <c r="C461" i="21"/>
  <c r="F458" i="21"/>
  <c r="E458" i="21"/>
  <c r="D458" i="21"/>
  <c r="D457" i="21" s="1"/>
  <c r="D456" i="21" s="1"/>
  <c r="D455" i="21" s="1"/>
  <c r="D454" i="21" s="1"/>
  <c r="C458" i="21"/>
  <c r="F452" i="21"/>
  <c r="E452" i="21"/>
  <c r="E451" i="21" s="1"/>
  <c r="D452" i="21"/>
  <c r="D451" i="21" s="1"/>
  <c r="C452" i="21"/>
  <c r="C451" i="21" s="1"/>
  <c r="F448" i="21"/>
  <c r="E448" i="21"/>
  <c r="D448" i="21"/>
  <c r="C448" i="21"/>
  <c r="F430" i="21"/>
  <c r="E430" i="21"/>
  <c r="D430" i="21"/>
  <c r="C430" i="21"/>
  <c r="F426" i="21"/>
  <c r="E426" i="21"/>
  <c r="D426" i="21"/>
  <c r="C426" i="21"/>
  <c r="F422" i="21"/>
  <c r="F421" i="21" s="1"/>
  <c r="E422" i="21"/>
  <c r="E421" i="21" s="1"/>
  <c r="D422" i="21"/>
  <c r="C422" i="21"/>
  <c r="C421" i="21" s="1"/>
  <c r="F418" i="21"/>
  <c r="E418" i="21"/>
  <c r="D418" i="21"/>
  <c r="C418" i="21"/>
  <c r="F404" i="21"/>
  <c r="E404" i="21"/>
  <c r="D404" i="21"/>
  <c r="C404" i="21"/>
  <c r="F400" i="21"/>
  <c r="E400" i="21"/>
  <c r="D400" i="21"/>
  <c r="C400" i="21"/>
  <c r="F393" i="21"/>
  <c r="E393" i="21"/>
  <c r="D393" i="21"/>
  <c r="C393" i="21"/>
  <c r="F384" i="21"/>
  <c r="E384" i="21"/>
  <c r="D384" i="21"/>
  <c r="C384" i="21"/>
  <c r="F381" i="21"/>
  <c r="E381" i="21"/>
  <c r="D381" i="21"/>
  <c r="C381" i="21"/>
  <c r="F376" i="21"/>
  <c r="E376" i="21"/>
  <c r="D376" i="21"/>
  <c r="C376" i="21"/>
  <c r="F350" i="21"/>
  <c r="E350" i="21"/>
  <c r="D350" i="21"/>
  <c r="C350" i="21"/>
  <c r="F346" i="21"/>
  <c r="E346" i="21"/>
  <c r="D346" i="21"/>
  <c r="C346" i="21"/>
  <c r="F341" i="21"/>
  <c r="E341" i="21"/>
  <c r="D341" i="21"/>
  <c r="C341" i="21"/>
  <c r="F332" i="21"/>
  <c r="E332" i="21"/>
  <c r="D332" i="21"/>
  <c r="C332" i="21"/>
  <c r="F329" i="21"/>
  <c r="E329" i="21"/>
  <c r="D329" i="21"/>
  <c r="C329" i="21"/>
  <c r="F324" i="21"/>
  <c r="E324" i="21"/>
  <c r="D324" i="21"/>
  <c r="C324" i="21"/>
  <c r="F298" i="21"/>
  <c r="E298" i="21"/>
  <c r="D298" i="21"/>
  <c r="C298" i="21"/>
  <c r="F294" i="21"/>
  <c r="E294" i="21"/>
  <c r="D294" i="21"/>
  <c r="C294" i="21"/>
  <c r="F266" i="21"/>
  <c r="E266" i="21"/>
  <c r="E265" i="21" s="1"/>
  <c r="E264" i="21" s="1"/>
  <c r="D266" i="21"/>
  <c r="D265" i="21" s="1"/>
  <c r="D264" i="21" s="1"/>
  <c r="C266" i="21"/>
  <c r="C265" i="21" s="1"/>
  <c r="C264" i="21" s="1"/>
  <c r="F262" i="21"/>
  <c r="E262" i="21"/>
  <c r="E261" i="21" s="1"/>
  <c r="D262" i="21"/>
  <c r="D261" i="21" s="1"/>
  <c r="C262" i="21"/>
  <c r="C261" i="21" s="1"/>
  <c r="F258" i="21"/>
  <c r="E258" i="21"/>
  <c r="D258" i="21"/>
  <c r="C258" i="21"/>
  <c r="F249" i="21"/>
  <c r="E249" i="21"/>
  <c r="D249" i="21"/>
  <c r="C249" i="21"/>
  <c r="F246" i="21"/>
  <c r="E246" i="21"/>
  <c r="D246" i="21"/>
  <c r="C246" i="21"/>
  <c r="F241" i="21"/>
  <c r="E241" i="21"/>
  <c r="D241" i="21"/>
  <c r="C241" i="21"/>
  <c r="F215" i="21"/>
  <c r="E215" i="21"/>
  <c r="D215" i="21"/>
  <c r="C215" i="21"/>
  <c r="F211" i="21"/>
  <c r="E211" i="21"/>
  <c r="D211" i="21"/>
  <c r="C211" i="21"/>
  <c r="F206" i="21"/>
  <c r="E206" i="21"/>
  <c r="D206" i="21"/>
  <c r="C206" i="21"/>
  <c r="F197" i="21"/>
  <c r="E197" i="21"/>
  <c r="E196" i="21" s="1"/>
  <c r="D197" i="21"/>
  <c r="C197" i="21"/>
  <c r="F194" i="21"/>
  <c r="E194" i="21"/>
  <c r="D194" i="21"/>
  <c r="C194" i="21"/>
  <c r="F189" i="21"/>
  <c r="E189" i="21"/>
  <c r="D189" i="21"/>
  <c r="C189" i="21"/>
  <c r="F163" i="21"/>
  <c r="E163" i="21"/>
  <c r="D163" i="21"/>
  <c r="C163" i="21"/>
  <c r="F159" i="21"/>
  <c r="E159" i="21"/>
  <c r="D159" i="21"/>
  <c r="C159" i="21"/>
  <c r="F139" i="21"/>
  <c r="E139" i="21"/>
  <c r="D139" i="21"/>
  <c r="C139" i="21"/>
  <c r="F135" i="21"/>
  <c r="E135" i="21"/>
  <c r="D135" i="21"/>
  <c r="C135" i="21"/>
  <c r="F129" i="21"/>
  <c r="E129" i="21"/>
  <c r="E128" i="21" s="1"/>
  <c r="D129" i="21"/>
  <c r="D128" i="21" s="1"/>
  <c r="C129" i="21"/>
  <c r="C128" i="21" s="1"/>
  <c r="F126" i="21"/>
  <c r="E126" i="21"/>
  <c r="D126" i="21"/>
  <c r="C126" i="21"/>
  <c r="F107" i="21"/>
  <c r="E107" i="21"/>
  <c r="D107" i="21"/>
  <c r="C107" i="21"/>
  <c r="F103" i="21"/>
  <c r="E103" i="21"/>
  <c r="D103" i="21"/>
  <c r="C103" i="21"/>
  <c r="F97" i="21"/>
  <c r="E97" i="21"/>
  <c r="E96" i="21" s="1"/>
  <c r="D97" i="21"/>
  <c r="D96" i="21" s="1"/>
  <c r="C97" i="21"/>
  <c r="C96" i="21" s="1"/>
  <c r="F94" i="21"/>
  <c r="E94" i="21"/>
  <c r="D94" i="21"/>
  <c r="C94" i="21"/>
  <c r="F92" i="21"/>
  <c r="E92" i="21"/>
  <c r="D92" i="21"/>
  <c r="C92" i="21"/>
  <c r="F74" i="21"/>
  <c r="E74" i="21"/>
  <c r="D74" i="21"/>
  <c r="C74" i="21"/>
  <c r="F70" i="21"/>
  <c r="E70" i="21"/>
  <c r="D70" i="21"/>
  <c r="D69" i="21" s="1"/>
  <c r="C70" i="21"/>
  <c r="F56" i="21"/>
  <c r="E56" i="21"/>
  <c r="E55" i="21" s="1"/>
  <c r="D56" i="21"/>
  <c r="D55" i="21" s="1"/>
  <c r="C56" i="21"/>
  <c r="C55" i="21" s="1"/>
  <c r="F53" i="21"/>
  <c r="E53" i="21"/>
  <c r="D53" i="21"/>
  <c r="C53" i="21"/>
  <c r="F51" i="21"/>
  <c r="E51" i="21"/>
  <c r="D51" i="21"/>
  <c r="C51" i="21"/>
  <c r="F28" i="21"/>
  <c r="E28" i="21"/>
  <c r="D28" i="21"/>
  <c r="C28" i="21"/>
  <c r="F20" i="21"/>
  <c r="E20" i="21"/>
  <c r="D20" i="21"/>
  <c r="C20" i="21"/>
  <c r="F15" i="21"/>
  <c r="E15" i="21"/>
  <c r="E14" i="21" s="1"/>
  <c r="E13" i="21" s="1"/>
  <c r="E12" i="21" s="1"/>
  <c r="E11" i="21" s="1"/>
  <c r="D15" i="21"/>
  <c r="C15" i="21"/>
  <c r="C425" i="21" l="1"/>
  <c r="D134" i="21"/>
  <c r="D133" i="21" s="1"/>
  <c r="D383" i="21"/>
  <c r="D248" i="21"/>
  <c r="C248" i="21"/>
  <c r="E134" i="21"/>
  <c r="E133" i="21" s="1"/>
  <c r="C210" i="21"/>
  <c r="C69" i="21"/>
  <c r="C68" i="21" s="1"/>
  <c r="E210" i="21"/>
  <c r="E331" i="21"/>
  <c r="H421" i="21"/>
  <c r="G421" i="21"/>
  <c r="F96" i="21"/>
  <c r="H97" i="21"/>
  <c r="G97" i="21"/>
  <c r="C345" i="21"/>
  <c r="C399" i="21"/>
  <c r="H28" i="21"/>
  <c r="G28" i="21"/>
  <c r="F55" i="21"/>
  <c r="G56" i="21"/>
  <c r="H56" i="21"/>
  <c r="G139" i="21"/>
  <c r="H139" i="21"/>
  <c r="G189" i="21"/>
  <c r="H189" i="21"/>
  <c r="D293" i="21"/>
  <c r="H430" i="21"/>
  <c r="G430" i="21"/>
  <c r="G126" i="21"/>
  <c r="H126" i="21"/>
  <c r="H206" i="21"/>
  <c r="G206" i="21"/>
  <c r="H241" i="21"/>
  <c r="G241" i="21"/>
  <c r="G458" i="21"/>
  <c r="H458" i="21"/>
  <c r="G92" i="21"/>
  <c r="H92" i="21"/>
  <c r="H258" i="21"/>
  <c r="G258" i="21"/>
  <c r="H294" i="21"/>
  <c r="G294" i="21"/>
  <c r="G329" i="21"/>
  <c r="H329" i="21"/>
  <c r="F345" i="21"/>
  <c r="G346" i="21"/>
  <c r="H346" i="21"/>
  <c r="H400" i="21"/>
  <c r="G400" i="21"/>
  <c r="H194" i="21"/>
  <c r="G194" i="21"/>
  <c r="F196" i="21"/>
  <c r="G211" i="21"/>
  <c r="H211" i="21"/>
  <c r="H246" i="21"/>
  <c r="G246" i="21"/>
  <c r="H461" i="21"/>
  <c r="G461" i="21"/>
  <c r="G422" i="21"/>
  <c r="H422" i="21"/>
  <c r="F14" i="21"/>
  <c r="F13" i="21" s="1"/>
  <c r="G15" i="21"/>
  <c r="H15" i="21"/>
  <c r="G70" i="21"/>
  <c r="H70" i="21"/>
  <c r="G94" i="21"/>
  <c r="H94" i="21"/>
  <c r="H262" i="21"/>
  <c r="G262" i="21"/>
  <c r="G298" i="21"/>
  <c r="H298" i="21"/>
  <c r="F331" i="21"/>
  <c r="G332" i="21"/>
  <c r="H332" i="21"/>
  <c r="G350" i="21"/>
  <c r="H350" i="21"/>
  <c r="G384" i="21"/>
  <c r="H384" i="21"/>
  <c r="G404" i="21"/>
  <c r="H404" i="21"/>
  <c r="D425" i="21"/>
  <c r="D424" i="21" s="1"/>
  <c r="F128" i="21"/>
  <c r="G129" i="21"/>
  <c r="H129" i="21"/>
  <c r="H448" i="21"/>
  <c r="G448" i="21"/>
  <c r="H107" i="21"/>
  <c r="G107" i="21"/>
  <c r="E158" i="21"/>
  <c r="E157" i="21" s="1"/>
  <c r="D196" i="21"/>
  <c r="C331" i="21"/>
  <c r="E425" i="21"/>
  <c r="E424" i="21" s="1"/>
  <c r="G51" i="21"/>
  <c r="H51" i="21"/>
  <c r="G20" i="21"/>
  <c r="H20" i="21"/>
  <c r="G53" i="21"/>
  <c r="H53" i="21"/>
  <c r="G135" i="21"/>
  <c r="H135" i="21"/>
  <c r="G163" i="21"/>
  <c r="H163" i="21"/>
  <c r="H426" i="21"/>
  <c r="G426" i="21"/>
  <c r="F451" i="21"/>
  <c r="H452" i="21"/>
  <c r="G452" i="21"/>
  <c r="H159" i="21"/>
  <c r="G159" i="21"/>
  <c r="E69" i="21"/>
  <c r="G197" i="21"/>
  <c r="H197" i="21"/>
  <c r="G215" i="21"/>
  <c r="H215" i="21"/>
  <c r="G464" i="21"/>
  <c r="H464" i="21"/>
  <c r="G103" i="21"/>
  <c r="H103" i="21"/>
  <c r="H74" i="21"/>
  <c r="G74" i="21"/>
  <c r="D158" i="21"/>
  <c r="G249" i="21"/>
  <c r="H249" i="21"/>
  <c r="F265" i="21"/>
  <c r="H266" i="21"/>
  <c r="G266" i="21"/>
  <c r="G324" i="21"/>
  <c r="H324" i="21"/>
  <c r="H341" i="21"/>
  <c r="G341" i="21"/>
  <c r="H376" i="21"/>
  <c r="G376" i="21"/>
  <c r="F383" i="21"/>
  <c r="H393" i="21"/>
  <c r="G393" i="21"/>
  <c r="G418" i="21"/>
  <c r="H418" i="21"/>
  <c r="C457" i="21"/>
  <c r="C456" i="21" s="1"/>
  <c r="C455" i="21" s="1"/>
  <c r="C454" i="21" s="1"/>
  <c r="G345" i="21"/>
  <c r="H381" i="21"/>
  <c r="G381" i="21"/>
  <c r="C14" i="21"/>
  <c r="C13" i="21" s="1"/>
  <c r="C12" i="21" s="1"/>
  <c r="C11" i="21" s="1"/>
  <c r="E27" i="21"/>
  <c r="E26" i="21" s="1"/>
  <c r="E25" i="21" s="1"/>
  <c r="E24" i="21" s="1"/>
  <c r="F102" i="21"/>
  <c r="D14" i="21"/>
  <c r="D13" i="21" s="1"/>
  <c r="D12" i="21" s="1"/>
  <c r="D11" i="21" s="1"/>
  <c r="F27" i="21"/>
  <c r="C134" i="21"/>
  <c r="C133" i="21" s="1"/>
  <c r="F210" i="21"/>
  <c r="D331" i="21"/>
  <c r="D345" i="21"/>
  <c r="C424" i="21"/>
  <c r="E457" i="21"/>
  <c r="E456" i="21" s="1"/>
  <c r="E455" i="21" s="1"/>
  <c r="E454" i="21" s="1"/>
  <c r="C196" i="21"/>
  <c r="D210" i="21"/>
  <c r="D209" i="21" s="1"/>
  <c r="E345" i="21"/>
  <c r="D421" i="21"/>
  <c r="F134" i="21"/>
  <c r="D399" i="21"/>
  <c r="C102" i="21"/>
  <c r="C101" i="21" s="1"/>
  <c r="E399" i="21"/>
  <c r="E398" i="21" s="1"/>
  <c r="F69" i="21"/>
  <c r="C398" i="21"/>
  <c r="C397" i="21" s="1"/>
  <c r="C396" i="21" s="1"/>
  <c r="C27" i="21"/>
  <c r="C26" i="21" s="1"/>
  <c r="C25" i="21" s="1"/>
  <c r="C24" i="21" s="1"/>
  <c r="D102" i="21"/>
  <c r="D101" i="21" s="1"/>
  <c r="E293" i="21"/>
  <c r="E292" i="21" s="1"/>
  <c r="C383" i="21"/>
  <c r="D27" i="21"/>
  <c r="D26" i="21" s="1"/>
  <c r="D25" i="21" s="1"/>
  <c r="D24" i="21" s="1"/>
  <c r="E102" i="21"/>
  <c r="E101" i="21" s="1"/>
  <c r="E248" i="21"/>
  <c r="F293" i="21"/>
  <c r="D68" i="21"/>
  <c r="C293" i="21"/>
  <c r="C292" i="21" s="1"/>
  <c r="E383" i="21"/>
  <c r="D344" i="21"/>
  <c r="E209" i="21"/>
  <c r="E68" i="21"/>
  <c r="F158" i="21"/>
  <c r="F248" i="21"/>
  <c r="C158" i="21"/>
  <c r="C157" i="21" s="1"/>
  <c r="F457" i="21"/>
  <c r="F425" i="21"/>
  <c r="F261" i="21"/>
  <c r="F399" i="21"/>
  <c r="C209" i="21" l="1"/>
  <c r="F101" i="21"/>
  <c r="F344" i="21"/>
  <c r="E67" i="21"/>
  <c r="E66" i="21" s="1"/>
  <c r="E344" i="21"/>
  <c r="H344" i="21" s="1"/>
  <c r="D157" i="21"/>
  <c r="D398" i="21"/>
  <c r="D397" i="21" s="1"/>
  <c r="D396" i="21" s="1"/>
  <c r="C67" i="21"/>
  <c r="C66" i="21" s="1"/>
  <c r="G101" i="21"/>
  <c r="H101" i="21"/>
  <c r="H158" i="21"/>
  <c r="G158" i="21"/>
  <c r="F68" i="21"/>
  <c r="G69" i="21"/>
  <c r="H69" i="21"/>
  <c r="H451" i="21"/>
  <c r="G451" i="21"/>
  <c r="H345" i="21"/>
  <c r="D67" i="21"/>
  <c r="D66" i="21" s="1"/>
  <c r="G331" i="21"/>
  <c r="H331" i="21"/>
  <c r="G55" i="21"/>
  <c r="H55" i="21"/>
  <c r="H293" i="21"/>
  <c r="G293" i="21"/>
  <c r="H196" i="21"/>
  <c r="G196" i="21"/>
  <c r="G399" i="21"/>
  <c r="H399" i="21"/>
  <c r="G457" i="21"/>
  <c r="H457" i="21"/>
  <c r="G248" i="21"/>
  <c r="H248" i="21"/>
  <c r="H210" i="21"/>
  <c r="G210" i="21"/>
  <c r="H134" i="21"/>
  <c r="G134" i="21"/>
  <c r="F26" i="21"/>
  <c r="F25" i="21" s="1"/>
  <c r="G27" i="21"/>
  <c r="H27" i="21"/>
  <c r="F264" i="21"/>
  <c r="H265" i="21"/>
  <c r="G265" i="21"/>
  <c r="G261" i="21"/>
  <c r="H261" i="21"/>
  <c r="H13" i="21"/>
  <c r="G13" i="21"/>
  <c r="G102" i="21"/>
  <c r="H102" i="21"/>
  <c r="H425" i="21"/>
  <c r="G425" i="21"/>
  <c r="G383" i="21"/>
  <c r="H383" i="21"/>
  <c r="H14" i="21"/>
  <c r="G14" i="21"/>
  <c r="H96" i="21"/>
  <c r="G96" i="21"/>
  <c r="E156" i="21"/>
  <c r="E155" i="21" s="1"/>
  <c r="F292" i="21"/>
  <c r="G128" i="21"/>
  <c r="H128" i="21"/>
  <c r="D292" i="21"/>
  <c r="F133" i="21"/>
  <c r="E397" i="21"/>
  <c r="E396" i="21" s="1"/>
  <c r="C344" i="21"/>
  <c r="G344" i="21" s="1"/>
  <c r="D156" i="21"/>
  <c r="D155" i="21" s="1"/>
  <c r="D10" i="21" s="1"/>
  <c r="D9" i="21" s="1"/>
  <c r="D8" i="21" s="1"/>
  <c r="F398" i="21"/>
  <c r="F424" i="21"/>
  <c r="F209" i="21"/>
  <c r="F157" i="21"/>
  <c r="F12" i="21"/>
  <c r="F456" i="21"/>
  <c r="E10" i="21" l="1"/>
  <c r="E9" i="21" s="1"/>
  <c r="E8" i="21" s="1"/>
  <c r="H25" i="21"/>
  <c r="G25" i="21"/>
  <c r="H133" i="21"/>
  <c r="G133" i="21"/>
  <c r="G264" i="21"/>
  <c r="H264" i="21"/>
  <c r="G456" i="21"/>
  <c r="H456" i="21"/>
  <c r="H12" i="21"/>
  <c r="G12" i="21"/>
  <c r="H157" i="21"/>
  <c r="G157" i="21"/>
  <c r="H26" i="21"/>
  <c r="G26" i="21"/>
  <c r="H209" i="21"/>
  <c r="G209" i="21"/>
  <c r="G68" i="21"/>
  <c r="H68" i="21"/>
  <c r="H424" i="21"/>
  <c r="G424" i="21"/>
  <c r="G398" i="21"/>
  <c r="H398" i="21"/>
  <c r="H292" i="21"/>
  <c r="G292" i="21"/>
  <c r="C156" i="21"/>
  <c r="C155" i="21" s="1"/>
  <c r="C10" i="21" s="1"/>
  <c r="C9" i="21" s="1"/>
  <c r="C8" i="21" s="1"/>
  <c r="F67" i="21"/>
  <c r="F24" i="21"/>
  <c r="F397" i="21"/>
  <c r="F11" i="21"/>
  <c r="F455" i="21"/>
  <c r="F156" i="21"/>
  <c r="G67" i="21" l="1"/>
  <c r="H67" i="21"/>
  <c r="H455" i="21"/>
  <c r="G455" i="21"/>
  <c r="H11" i="21"/>
  <c r="G11" i="21"/>
  <c r="G397" i="21"/>
  <c r="H397" i="21"/>
  <c r="H24" i="21"/>
  <c r="G24" i="21"/>
  <c r="G156" i="21"/>
  <c r="H156" i="21"/>
  <c r="F66" i="21"/>
  <c r="F396" i="21"/>
  <c r="F454" i="21"/>
  <c r="F155" i="21"/>
  <c r="G66" i="21" l="1"/>
  <c r="H66" i="21"/>
  <c r="G454" i="21"/>
  <c r="H454" i="21"/>
  <c r="G396" i="21"/>
  <c r="H396" i="21"/>
  <c r="G155" i="21"/>
  <c r="H155" i="21"/>
  <c r="F10" i="21"/>
  <c r="G10" i="21" l="1"/>
  <c r="H10" i="21"/>
  <c r="F9" i="21"/>
  <c r="H9" i="21" l="1"/>
  <c r="G9" i="21"/>
  <c r="F8" i="21"/>
  <c r="H8" i="21" s="1"/>
  <c r="G8" i="21" l="1"/>
  <c r="J24" i="1" l="1"/>
  <c r="I25" i="1" l="1"/>
  <c r="H10" i="1" l="1"/>
  <c r="G10" i="1"/>
  <c r="E11" i="4" l="1"/>
  <c r="D11" i="4"/>
  <c r="C11" i="4" l="1"/>
  <c r="F11" i="4"/>
  <c r="S3" i="19" l="1"/>
  <c r="T3" i="19"/>
  <c r="S4" i="19"/>
  <c r="T4" i="19"/>
  <c r="S5" i="19"/>
  <c r="T5" i="19"/>
  <c r="AB5" i="19"/>
  <c r="AC5" i="19"/>
  <c r="S6" i="19"/>
  <c r="T6" i="19"/>
  <c r="AB6" i="19"/>
  <c r="AC6" i="19"/>
  <c r="S7" i="19"/>
  <c r="T7" i="19"/>
  <c r="AB7" i="19"/>
  <c r="AC7" i="19"/>
  <c r="AG7" i="19"/>
  <c r="AH7" i="19" s="1"/>
  <c r="S8" i="19"/>
  <c r="T8" i="19"/>
  <c r="AB8" i="19"/>
  <c r="AC8" i="19"/>
  <c r="AG8" i="19"/>
  <c r="AH8" i="19" s="1"/>
  <c r="S9" i="19"/>
  <c r="T9" i="19"/>
  <c r="AB9" i="19"/>
  <c r="AC9" i="19"/>
  <c r="AG9" i="19"/>
  <c r="AH9" i="19" s="1"/>
  <c r="S10" i="19"/>
  <c r="T10" i="19"/>
  <c r="AB10" i="19"/>
  <c r="AC10" i="19"/>
  <c r="AG10" i="19"/>
  <c r="AH10" i="19" s="1"/>
  <c r="S11" i="19"/>
  <c r="T11" i="19"/>
  <c r="AB11" i="19"/>
  <c r="AC11" i="19"/>
  <c r="AG11" i="19"/>
  <c r="AH11" i="19" s="1"/>
  <c r="S12" i="19"/>
  <c r="T12" i="19"/>
  <c r="AB12" i="19"/>
  <c r="AC12" i="19"/>
  <c r="AG12" i="19"/>
  <c r="AH12" i="19" s="1"/>
  <c r="S13" i="19"/>
  <c r="T13" i="19"/>
  <c r="AB13" i="19"/>
  <c r="AC13" i="19"/>
  <c r="AG13" i="19"/>
  <c r="AH13" i="19" s="1"/>
  <c r="S14" i="19"/>
  <c r="T14" i="19"/>
  <c r="AB14" i="19"/>
  <c r="AC14" i="19"/>
  <c r="AG14" i="19"/>
  <c r="AH14" i="19" s="1"/>
  <c r="S15" i="19"/>
  <c r="T15" i="19"/>
  <c r="AB15" i="19"/>
  <c r="AC15" i="19"/>
  <c r="AG15" i="19"/>
  <c r="AH15" i="19" s="1"/>
  <c r="S16" i="19"/>
  <c r="T16" i="19"/>
  <c r="AB16" i="19"/>
  <c r="AC16" i="19"/>
  <c r="AG16" i="19"/>
  <c r="AH16" i="19" s="1"/>
  <c r="S17" i="19"/>
  <c r="T17" i="19"/>
  <c r="AB17" i="19"/>
  <c r="AC17" i="19"/>
  <c r="AG17" i="19"/>
  <c r="AH17" i="19" s="1"/>
  <c r="S18" i="19"/>
  <c r="T18" i="19"/>
  <c r="AB18" i="19"/>
  <c r="AC18" i="19"/>
  <c r="AG18" i="19"/>
  <c r="AH18" i="19" s="1"/>
  <c r="S19" i="19"/>
  <c r="T19" i="19"/>
  <c r="AB19" i="19"/>
  <c r="AC19" i="19"/>
  <c r="AG19" i="19"/>
  <c r="AH19" i="19" s="1"/>
  <c r="S20" i="19"/>
  <c r="T20" i="19"/>
  <c r="AB20" i="19"/>
  <c r="AC20" i="19"/>
  <c r="AG20" i="19"/>
  <c r="AH20" i="19" s="1"/>
  <c r="S21" i="19"/>
  <c r="T21" i="19"/>
  <c r="AB21" i="19"/>
  <c r="AC21" i="19"/>
  <c r="AG21" i="19"/>
  <c r="AH21" i="19" s="1"/>
  <c r="S22" i="19"/>
  <c r="T22" i="19"/>
  <c r="AB22" i="19"/>
  <c r="AC22" i="19"/>
  <c r="AG22" i="19"/>
  <c r="AH22" i="19" s="1"/>
  <c r="S23" i="19"/>
  <c r="T23" i="19"/>
  <c r="AB23" i="19"/>
  <c r="AC23" i="19"/>
  <c r="AG23" i="19"/>
  <c r="AH23" i="19" s="1"/>
  <c r="S24" i="19"/>
  <c r="T24" i="19"/>
  <c r="AB24" i="19"/>
  <c r="AC24" i="19"/>
  <c r="AG24" i="19"/>
  <c r="AH24" i="19" s="1"/>
  <c r="S25" i="19"/>
  <c r="T25" i="19"/>
  <c r="AB25" i="19"/>
  <c r="AC25" i="19"/>
  <c r="AG25" i="19"/>
  <c r="AH25" i="19" s="1"/>
  <c r="S26" i="19"/>
  <c r="T26" i="19"/>
  <c r="AB26" i="19"/>
  <c r="AC26" i="19"/>
  <c r="AG26" i="19"/>
  <c r="AH26" i="19" s="1"/>
  <c r="S27" i="19"/>
  <c r="T27" i="19"/>
  <c r="AB27" i="19"/>
  <c r="AC27" i="19"/>
  <c r="AG27" i="19"/>
  <c r="AH27" i="19" s="1"/>
  <c r="S28" i="19"/>
  <c r="T28" i="19"/>
  <c r="AB28" i="19"/>
  <c r="AC28" i="19"/>
  <c r="AG28" i="19"/>
  <c r="AH28" i="19" s="1"/>
  <c r="S29" i="19"/>
  <c r="T29" i="19"/>
  <c r="AB29" i="19"/>
  <c r="AC29" i="19"/>
  <c r="AG29" i="19"/>
  <c r="AH29" i="19" s="1"/>
  <c r="S30" i="19"/>
  <c r="T30" i="19"/>
  <c r="AB30" i="19"/>
  <c r="AC30" i="19"/>
  <c r="AG30" i="19"/>
  <c r="AH30" i="19" s="1"/>
  <c r="S31" i="19"/>
  <c r="T31" i="19"/>
  <c r="AB31" i="19"/>
  <c r="AC31" i="19"/>
  <c r="AG31" i="19"/>
  <c r="AH31" i="19" s="1"/>
  <c r="S32" i="19"/>
  <c r="T32" i="19"/>
  <c r="AB32" i="19"/>
  <c r="AC32" i="19"/>
  <c r="AG32" i="19"/>
  <c r="AH32" i="19" s="1"/>
  <c r="S33" i="19"/>
  <c r="T33" i="19"/>
  <c r="AB33" i="19"/>
  <c r="AC33" i="19"/>
  <c r="AG33" i="19"/>
  <c r="AH33" i="19" s="1"/>
  <c r="S34" i="19"/>
  <c r="T34" i="19"/>
  <c r="AB34" i="19"/>
  <c r="AC34" i="19"/>
  <c r="AG34" i="19"/>
  <c r="AH34" i="19" s="1"/>
  <c r="S35" i="19"/>
  <c r="T35" i="19"/>
  <c r="AB35" i="19"/>
  <c r="AC35" i="19"/>
  <c r="AG35" i="19"/>
  <c r="AH35" i="19" s="1"/>
  <c r="S36" i="19"/>
  <c r="T36" i="19"/>
  <c r="AB36" i="19"/>
  <c r="AC36" i="19"/>
  <c r="AG36" i="19"/>
  <c r="AH36" i="19" s="1"/>
  <c r="S37" i="19"/>
  <c r="T37" i="19"/>
  <c r="AB37" i="19"/>
  <c r="AC37" i="19"/>
  <c r="AG37" i="19"/>
  <c r="AH37" i="19" s="1"/>
  <c r="S38" i="19"/>
  <c r="T38" i="19"/>
  <c r="AB38" i="19"/>
  <c r="AC38" i="19"/>
  <c r="AG38" i="19"/>
  <c r="AH38" i="19" s="1"/>
  <c r="S39" i="19"/>
  <c r="T39" i="19"/>
  <c r="AB39" i="19"/>
  <c r="AC39" i="19"/>
  <c r="AG39" i="19"/>
  <c r="AH39" i="19" s="1"/>
  <c r="S40" i="19"/>
  <c r="T40" i="19"/>
  <c r="AB40" i="19"/>
  <c r="AC40" i="19"/>
  <c r="AG40" i="19"/>
  <c r="AH40" i="19" s="1"/>
  <c r="S41" i="19"/>
  <c r="T41" i="19"/>
  <c r="AB41" i="19"/>
  <c r="AC41" i="19"/>
  <c r="AG41" i="19"/>
  <c r="AH41" i="19" s="1"/>
  <c r="S42" i="19"/>
  <c r="T42" i="19"/>
  <c r="AB42" i="19"/>
  <c r="AC42" i="19"/>
  <c r="AG42" i="19"/>
  <c r="AH42" i="19" s="1"/>
  <c r="S43" i="19"/>
  <c r="T43" i="19"/>
  <c r="AB43" i="19"/>
  <c r="AC43" i="19"/>
  <c r="AG43" i="19"/>
  <c r="AH43" i="19" s="1"/>
  <c r="S44" i="19"/>
  <c r="T44" i="19"/>
  <c r="AB44" i="19"/>
  <c r="AC44" i="19"/>
  <c r="AG44" i="19"/>
  <c r="AH44" i="19" s="1"/>
  <c r="S45" i="19"/>
  <c r="T45" i="19"/>
  <c r="AB45" i="19"/>
  <c r="AC45" i="19"/>
  <c r="AG45" i="19"/>
  <c r="AH45" i="19" s="1"/>
  <c r="S46" i="19"/>
  <c r="T46" i="19"/>
  <c r="AB46" i="19"/>
  <c r="AC46" i="19"/>
  <c r="AG46" i="19"/>
  <c r="AH46" i="19" s="1"/>
  <c r="S47" i="19"/>
  <c r="T47" i="19"/>
  <c r="AB47" i="19"/>
  <c r="AC47" i="19"/>
  <c r="AG47" i="19"/>
  <c r="AH47" i="19" s="1"/>
  <c r="S48" i="19"/>
  <c r="T48" i="19"/>
  <c r="AB48" i="19"/>
  <c r="AC48" i="19"/>
  <c r="AG48" i="19"/>
  <c r="AH48" i="19" s="1"/>
  <c r="S49" i="19"/>
  <c r="T49" i="19"/>
  <c r="AB49" i="19"/>
  <c r="AC49" i="19"/>
  <c r="AG49" i="19"/>
  <c r="AH49" i="19" s="1"/>
  <c r="S50" i="19"/>
  <c r="T50" i="19"/>
  <c r="AB50" i="19"/>
  <c r="AC50" i="19"/>
  <c r="AG50" i="19"/>
  <c r="AH50" i="19" s="1"/>
  <c r="S51" i="19"/>
  <c r="T51" i="19"/>
  <c r="AB51" i="19"/>
  <c r="AC51" i="19"/>
  <c r="AG51" i="19"/>
  <c r="AH51" i="19" s="1"/>
  <c r="S52" i="19"/>
  <c r="T52" i="19"/>
  <c r="AB52" i="19"/>
  <c r="AC52" i="19"/>
  <c r="AG52" i="19"/>
  <c r="AH52" i="19" s="1"/>
  <c r="S53" i="19"/>
  <c r="T53" i="19"/>
  <c r="AB53" i="19"/>
  <c r="AC53" i="19"/>
  <c r="AG53" i="19"/>
  <c r="AH53" i="19" s="1"/>
  <c r="S54" i="19"/>
  <c r="T54" i="19"/>
  <c r="AB54" i="19"/>
  <c r="AC54" i="19"/>
  <c r="AG54" i="19"/>
  <c r="AH54" i="19" s="1"/>
  <c r="S55" i="19"/>
  <c r="T55" i="19"/>
  <c r="AB55" i="19"/>
  <c r="AC55" i="19"/>
  <c r="AG55" i="19"/>
  <c r="AH55" i="19" s="1"/>
  <c r="S56" i="19"/>
  <c r="T56" i="19"/>
  <c r="AB56" i="19"/>
  <c r="AC56" i="19"/>
  <c r="AG56" i="19"/>
  <c r="AH56" i="19" s="1"/>
  <c r="S57" i="19"/>
  <c r="T57" i="19"/>
  <c r="AB57" i="19"/>
  <c r="AC57" i="19"/>
  <c r="AG57" i="19"/>
  <c r="AH57" i="19" s="1"/>
  <c r="S58" i="19"/>
  <c r="T58" i="19"/>
  <c r="AB58" i="19"/>
  <c r="AC58" i="19"/>
  <c r="AG58" i="19"/>
  <c r="AH58" i="19" s="1"/>
  <c r="S59" i="19"/>
  <c r="T59" i="19"/>
  <c r="AB59" i="19"/>
  <c r="AC59" i="19"/>
  <c r="AG59" i="19"/>
  <c r="AH59" i="19" s="1"/>
  <c r="S60" i="19"/>
  <c r="T60" i="19"/>
  <c r="AB60" i="19"/>
  <c r="AC60" i="19"/>
  <c r="AG60" i="19"/>
  <c r="AH60" i="19" s="1"/>
  <c r="S61" i="19"/>
  <c r="T61" i="19"/>
  <c r="AB61" i="19"/>
  <c r="AC61" i="19"/>
  <c r="AG61" i="19"/>
  <c r="AH61" i="19" s="1"/>
  <c r="S62" i="19"/>
  <c r="T62" i="19"/>
  <c r="AB62" i="19"/>
  <c r="AC62" i="19"/>
  <c r="AG62" i="19"/>
  <c r="AH62" i="19" s="1"/>
  <c r="S63" i="19"/>
  <c r="T63" i="19"/>
  <c r="AB63" i="19"/>
  <c r="AC63" i="19"/>
  <c r="AG63" i="19"/>
  <c r="AH63" i="19" s="1"/>
  <c r="S64" i="19"/>
  <c r="T64" i="19"/>
  <c r="AB64" i="19"/>
  <c r="AC64" i="19"/>
  <c r="AG64" i="19"/>
  <c r="AH64" i="19" s="1"/>
  <c r="S65" i="19"/>
  <c r="T65" i="19"/>
  <c r="AB65" i="19"/>
  <c r="AC65" i="19"/>
  <c r="AG65" i="19"/>
  <c r="AH65" i="19" s="1"/>
  <c r="S66" i="19"/>
  <c r="T66" i="19"/>
  <c r="AB66" i="19"/>
  <c r="AC66" i="19"/>
  <c r="AG66" i="19"/>
  <c r="AH66" i="19" s="1"/>
  <c r="S67" i="19"/>
  <c r="T67" i="19"/>
  <c r="AB67" i="19"/>
  <c r="AC67" i="19"/>
  <c r="AG67" i="19"/>
  <c r="AH67" i="19" s="1"/>
  <c r="S68" i="19"/>
  <c r="T68" i="19"/>
  <c r="AB68" i="19"/>
  <c r="AC68" i="19"/>
  <c r="AG68" i="19"/>
  <c r="AH68" i="19" s="1"/>
  <c r="S69" i="19"/>
  <c r="T69" i="19"/>
  <c r="AB69" i="19"/>
  <c r="AC69" i="19"/>
  <c r="AG69" i="19"/>
  <c r="AH69" i="19" s="1"/>
  <c r="S70" i="19"/>
  <c r="T70" i="19"/>
  <c r="AB70" i="19"/>
  <c r="AC70" i="19"/>
  <c r="AG70" i="19"/>
  <c r="AH70" i="19" s="1"/>
  <c r="S71" i="19"/>
  <c r="T71" i="19"/>
  <c r="AB71" i="19"/>
  <c r="AC71" i="19"/>
  <c r="AG71" i="19"/>
  <c r="AH71" i="19" s="1"/>
  <c r="S72" i="19"/>
  <c r="T72" i="19"/>
  <c r="AB72" i="19"/>
  <c r="AC72" i="19"/>
  <c r="AG72" i="19"/>
  <c r="AH72" i="19" s="1"/>
  <c r="S73" i="19"/>
  <c r="T73" i="19"/>
  <c r="AB73" i="19"/>
  <c r="AC73" i="19"/>
  <c r="AG73" i="19"/>
  <c r="AH73" i="19" s="1"/>
  <c r="S74" i="19"/>
  <c r="T74" i="19"/>
  <c r="AB74" i="19"/>
  <c r="AC74" i="19"/>
  <c r="AG74" i="19"/>
  <c r="AH74" i="19" s="1"/>
  <c r="S75" i="19"/>
  <c r="T75" i="19"/>
  <c r="AB75" i="19"/>
  <c r="AC75" i="19"/>
  <c r="AG75" i="19"/>
  <c r="AH75" i="19" s="1"/>
  <c r="S76" i="19"/>
  <c r="T76" i="19"/>
  <c r="AB76" i="19"/>
  <c r="AC76" i="19"/>
  <c r="AG76" i="19"/>
  <c r="AH76" i="19" s="1"/>
  <c r="S77" i="19"/>
  <c r="T77" i="19"/>
  <c r="AB77" i="19"/>
  <c r="AC77" i="19"/>
  <c r="AG77" i="19"/>
  <c r="AH77" i="19" s="1"/>
  <c r="S78" i="19"/>
  <c r="T78" i="19"/>
  <c r="AB78" i="19"/>
  <c r="AC78" i="19"/>
  <c r="AG78" i="19"/>
  <c r="AH78" i="19" s="1"/>
  <c r="S79" i="19"/>
  <c r="T79" i="19"/>
  <c r="AB79" i="19"/>
  <c r="AC79" i="19"/>
  <c r="AG79" i="19"/>
  <c r="AH79" i="19" s="1"/>
  <c r="S80" i="19"/>
  <c r="T80" i="19"/>
  <c r="AB80" i="19"/>
  <c r="AC80" i="19"/>
  <c r="AG80" i="19"/>
  <c r="AH80" i="19" s="1"/>
  <c r="S81" i="19"/>
  <c r="T81" i="19"/>
  <c r="AB81" i="19"/>
  <c r="AC81" i="19"/>
  <c r="AG81" i="19"/>
  <c r="AH81" i="19" s="1"/>
  <c r="S82" i="19"/>
  <c r="T82" i="19"/>
  <c r="AB82" i="19"/>
  <c r="AC82" i="19"/>
  <c r="AG82" i="19"/>
  <c r="AH82" i="19" s="1"/>
  <c r="S83" i="19"/>
  <c r="T83" i="19"/>
  <c r="AB83" i="19"/>
  <c r="AC83" i="19"/>
  <c r="AG83" i="19"/>
  <c r="AH83" i="19" s="1"/>
  <c r="S84" i="19"/>
  <c r="T84" i="19"/>
  <c r="AB84" i="19"/>
  <c r="AC84" i="19"/>
  <c r="AG84" i="19"/>
  <c r="AH84" i="19" s="1"/>
  <c r="S85" i="19"/>
  <c r="T85" i="19"/>
  <c r="AB85" i="19"/>
  <c r="AC85" i="19"/>
  <c r="AG85" i="19"/>
  <c r="AH85" i="19" s="1"/>
  <c r="S86" i="19"/>
  <c r="T86" i="19"/>
  <c r="AB86" i="19"/>
  <c r="AC86" i="19"/>
  <c r="AG86" i="19"/>
  <c r="AH86" i="19" s="1"/>
  <c r="S87" i="19"/>
  <c r="T87" i="19"/>
  <c r="AB87" i="19"/>
  <c r="AC87" i="19"/>
  <c r="AG87" i="19"/>
  <c r="AH87" i="19" s="1"/>
  <c r="S88" i="19"/>
  <c r="T88" i="19"/>
  <c r="AB88" i="19"/>
  <c r="AC88" i="19"/>
  <c r="AG88" i="19"/>
  <c r="AH88" i="19" s="1"/>
  <c r="S89" i="19"/>
  <c r="T89" i="19"/>
  <c r="AB89" i="19"/>
  <c r="AC89" i="19"/>
  <c r="AG89" i="19"/>
  <c r="AH89" i="19" s="1"/>
  <c r="S90" i="19"/>
  <c r="T90" i="19"/>
  <c r="AB90" i="19"/>
  <c r="AC90" i="19"/>
  <c r="AG90" i="19"/>
  <c r="AH90" i="19" s="1"/>
  <c r="S91" i="19"/>
  <c r="T91" i="19"/>
  <c r="AB91" i="19"/>
  <c r="AC91" i="19"/>
  <c r="AG91" i="19"/>
  <c r="AH91" i="19" s="1"/>
  <c r="S92" i="19"/>
  <c r="T92" i="19"/>
  <c r="AB92" i="19"/>
  <c r="AC92" i="19"/>
  <c r="AG92" i="19"/>
  <c r="AH92" i="19" s="1"/>
  <c r="S93" i="19"/>
  <c r="T93" i="19"/>
  <c r="AB93" i="19"/>
  <c r="AC93" i="19"/>
  <c r="AG93" i="19"/>
  <c r="AH93" i="19" s="1"/>
  <c r="S94" i="19"/>
  <c r="T94" i="19"/>
  <c r="AB94" i="19"/>
  <c r="AC94" i="19"/>
  <c r="AG94" i="19"/>
  <c r="AH94" i="19" s="1"/>
  <c r="S95" i="19"/>
  <c r="T95" i="19"/>
  <c r="AB95" i="19"/>
  <c r="AC95" i="19"/>
  <c r="AG95" i="19"/>
  <c r="AH95" i="19" s="1"/>
  <c r="S96" i="19"/>
  <c r="T96" i="19"/>
  <c r="AB96" i="19"/>
  <c r="AC96" i="19"/>
  <c r="AG96" i="19"/>
  <c r="AH96" i="19" s="1"/>
  <c r="S97" i="19"/>
  <c r="T97" i="19"/>
  <c r="AB97" i="19"/>
  <c r="AC97" i="19"/>
  <c r="AG97" i="19"/>
  <c r="AH97" i="19" s="1"/>
  <c r="S98" i="19"/>
  <c r="T98" i="19"/>
  <c r="AB98" i="19"/>
  <c r="AC98" i="19"/>
  <c r="AG98" i="19"/>
  <c r="AH98" i="19" s="1"/>
  <c r="S99" i="19"/>
  <c r="T99" i="19"/>
  <c r="AB99" i="19"/>
  <c r="AC99" i="19"/>
  <c r="AG99" i="19"/>
  <c r="AH99" i="19" s="1"/>
  <c r="S100" i="19"/>
  <c r="T100" i="19"/>
  <c r="AB100" i="19"/>
  <c r="AC100" i="19"/>
  <c r="AG100" i="19"/>
  <c r="AH100" i="19" s="1"/>
  <c r="S101" i="19"/>
  <c r="T101" i="19"/>
  <c r="AB101" i="19"/>
  <c r="AC101" i="19"/>
  <c r="AG101" i="19"/>
  <c r="AH101" i="19" s="1"/>
  <c r="S102" i="19"/>
  <c r="T102" i="19"/>
  <c r="AB102" i="19"/>
  <c r="AC102" i="19"/>
  <c r="AG102" i="19"/>
  <c r="AH102" i="19" s="1"/>
  <c r="S103" i="19"/>
  <c r="T103" i="19"/>
  <c r="AB103" i="19"/>
  <c r="AC103" i="19"/>
  <c r="AG103" i="19"/>
  <c r="AH103" i="19" s="1"/>
  <c r="S104" i="19"/>
  <c r="T104" i="19"/>
  <c r="AB104" i="19"/>
  <c r="AC104" i="19"/>
  <c r="AG104" i="19"/>
  <c r="AH104" i="19" s="1"/>
  <c r="S105" i="19"/>
  <c r="T105" i="19"/>
  <c r="AB105" i="19"/>
  <c r="AC105" i="19"/>
  <c r="AG105" i="19"/>
  <c r="AH105" i="19" s="1"/>
  <c r="S106" i="19"/>
  <c r="T106" i="19"/>
  <c r="AB106" i="19"/>
  <c r="AC106" i="19"/>
  <c r="AG106" i="19"/>
  <c r="AH106" i="19" s="1"/>
  <c r="S107" i="19"/>
  <c r="T107" i="19"/>
  <c r="AB107" i="19"/>
  <c r="AC107" i="19"/>
  <c r="AG107" i="19"/>
  <c r="AH107" i="19" s="1"/>
  <c r="S108" i="19"/>
  <c r="T108" i="19"/>
  <c r="AB108" i="19"/>
  <c r="AC108" i="19"/>
  <c r="AG108" i="19"/>
  <c r="AH108" i="19" s="1"/>
  <c r="S109" i="19"/>
  <c r="T109" i="19"/>
  <c r="AB109" i="19"/>
  <c r="AC109" i="19"/>
  <c r="AG109" i="19"/>
  <c r="AH109" i="19" s="1"/>
  <c r="S110" i="19"/>
  <c r="T110" i="19"/>
  <c r="AB110" i="19"/>
  <c r="AC110" i="19"/>
  <c r="AG110" i="19"/>
  <c r="AH110" i="19" s="1"/>
  <c r="S111" i="19"/>
  <c r="T111" i="19"/>
  <c r="AB111" i="19"/>
  <c r="AC111" i="19"/>
  <c r="AG111" i="19"/>
  <c r="AH111" i="19" s="1"/>
  <c r="S112" i="19"/>
  <c r="T112" i="19"/>
  <c r="AB112" i="19"/>
  <c r="AC112" i="19"/>
  <c r="AG112" i="19"/>
  <c r="AH112" i="19" s="1"/>
  <c r="S113" i="19"/>
  <c r="T113" i="19"/>
  <c r="AB113" i="19"/>
  <c r="AC113" i="19"/>
  <c r="AG113" i="19"/>
  <c r="AH113" i="19" s="1"/>
  <c r="S114" i="19"/>
  <c r="T114" i="19"/>
  <c r="AB114" i="19"/>
  <c r="AC114" i="19"/>
  <c r="AG114" i="19"/>
  <c r="AH114" i="19" s="1"/>
  <c r="S115" i="19"/>
  <c r="T115" i="19"/>
  <c r="AB115" i="19"/>
  <c r="AC115" i="19"/>
  <c r="AG115" i="19"/>
  <c r="AH115" i="19" s="1"/>
  <c r="S116" i="19"/>
  <c r="T116" i="19"/>
  <c r="AB116" i="19"/>
  <c r="AC116" i="19"/>
  <c r="AG116" i="19"/>
  <c r="AH116" i="19" s="1"/>
  <c r="S117" i="19"/>
  <c r="T117" i="19"/>
  <c r="AB117" i="19"/>
  <c r="AC117" i="19"/>
  <c r="AG117" i="19"/>
  <c r="AH117" i="19" s="1"/>
  <c r="S118" i="19"/>
  <c r="T118" i="19"/>
  <c r="AB118" i="19"/>
  <c r="AC118" i="19"/>
  <c r="AG118" i="19"/>
  <c r="AH118" i="19" s="1"/>
  <c r="S119" i="19"/>
  <c r="T119" i="19"/>
  <c r="AB119" i="19"/>
  <c r="AC119" i="19"/>
  <c r="AG119" i="19"/>
  <c r="AH119" i="19" s="1"/>
  <c r="S120" i="19"/>
  <c r="T120" i="19"/>
  <c r="AB120" i="19"/>
  <c r="AC120" i="19"/>
  <c r="AG120" i="19"/>
  <c r="AH120" i="19" s="1"/>
  <c r="S121" i="19"/>
  <c r="T121" i="19"/>
  <c r="AB121" i="19"/>
  <c r="AC121" i="19"/>
  <c r="AG121" i="19"/>
  <c r="AH121" i="19" s="1"/>
  <c r="G157" i="19" s="1"/>
  <c r="U157" i="19" s="1"/>
  <c r="S122" i="19"/>
  <c r="T122" i="19"/>
  <c r="AB122" i="19"/>
  <c r="AC122" i="19"/>
  <c r="AG122" i="19"/>
  <c r="AH122" i="19" s="1"/>
  <c r="S123" i="19"/>
  <c r="T123" i="19"/>
  <c r="AB123" i="19"/>
  <c r="AC123" i="19"/>
  <c r="AG123" i="19"/>
  <c r="AH123" i="19" s="1"/>
  <c r="S124" i="19"/>
  <c r="T124" i="19"/>
  <c r="AB124" i="19"/>
  <c r="AC124" i="19"/>
  <c r="AG124" i="19"/>
  <c r="AH124" i="19" s="1"/>
  <c r="S125" i="19"/>
  <c r="T125" i="19"/>
  <c r="AB125" i="19"/>
  <c r="AC125" i="19"/>
  <c r="AG125" i="19"/>
  <c r="AH125" i="19" s="1"/>
  <c r="S126" i="19"/>
  <c r="T126" i="19"/>
  <c r="AB126" i="19"/>
  <c r="AC126" i="19"/>
  <c r="AG126" i="19"/>
  <c r="AH126" i="19" s="1"/>
  <c r="S127" i="19"/>
  <c r="T127" i="19"/>
  <c r="AB127" i="19"/>
  <c r="AC127" i="19"/>
  <c r="AG127" i="19"/>
  <c r="AH127" i="19" s="1"/>
  <c r="S128" i="19"/>
  <c r="T128" i="19"/>
  <c r="AB128" i="19"/>
  <c r="AC128" i="19"/>
  <c r="AG128" i="19"/>
  <c r="AH128" i="19" s="1"/>
  <c r="S129" i="19"/>
  <c r="T129" i="19"/>
  <c r="AB129" i="19"/>
  <c r="AC129" i="19"/>
  <c r="AG129" i="19"/>
  <c r="AH129" i="19" s="1"/>
  <c r="S130" i="19"/>
  <c r="T130" i="19"/>
  <c r="AG130" i="19"/>
  <c r="AH130" i="19" s="1"/>
  <c r="S131" i="19"/>
  <c r="T131" i="19"/>
  <c r="AG131" i="19"/>
  <c r="AH131" i="19" s="1"/>
  <c r="S132" i="19"/>
  <c r="T132" i="19"/>
  <c r="AG132" i="19"/>
  <c r="AH132" i="19" s="1"/>
  <c r="S133" i="19"/>
  <c r="T133" i="19"/>
  <c r="AG133" i="19"/>
  <c r="AH133" i="19" s="1"/>
  <c r="S134" i="19"/>
  <c r="T134" i="19"/>
  <c r="AG134" i="19"/>
  <c r="AH134" i="19" s="1"/>
  <c r="S135" i="19"/>
  <c r="T135" i="19"/>
  <c r="AG135" i="19"/>
  <c r="AH135" i="19" s="1"/>
  <c r="S136" i="19"/>
  <c r="T136" i="19"/>
  <c r="AG136" i="19"/>
  <c r="AH136" i="19" s="1"/>
  <c r="S137" i="19"/>
  <c r="T137" i="19"/>
  <c r="AG137" i="19"/>
  <c r="AH137" i="19" s="1"/>
  <c r="S138" i="19"/>
  <c r="T138" i="19"/>
  <c r="AG138" i="19"/>
  <c r="AH138" i="19" s="1"/>
  <c r="S139" i="19"/>
  <c r="T139" i="19"/>
  <c r="AG139" i="19"/>
  <c r="AH139" i="19" s="1"/>
  <c r="S140" i="19"/>
  <c r="T140" i="19"/>
  <c r="AG140" i="19"/>
  <c r="AH140" i="19" s="1"/>
  <c r="S141" i="19"/>
  <c r="T141" i="19"/>
  <c r="AG141" i="19"/>
  <c r="AH141" i="19" s="1"/>
  <c r="S142" i="19"/>
  <c r="T142" i="19"/>
  <c r="AG142" i="19"/>
  <c r="AH142" i="19" s="1"/>
  <c r="S143" i="19"/>
  <c r="T143" i="19"/>
  <c r="AG143" i="19"/>
  <c r="AH143" i="19" s="1"/>
  <c r="S144" i="19"/>
  <c r="T144" i="19"/>
  <c r="AG144" i="19"/>
  <c r="AH144" i="19" s="1"/>
  <c r="S145" i="19"/>
  <c r="T145" i="19"/>
  <c r="AG145" i="19"/>
  <c r="AH145" i="19" s="1"/>
  <c r="S146" i="19"/>
  <c r="T146" i="19"/>
  <c r="AG146" i="19"/>
  <c r="AH146" i="19" s="1"/>
  <c r="S147" i="19"/>
  <c r="T147" i="19"/>
  <c r="AG147" i="19"/>
  <c r="AH147" i="19" s="1"/>
  <c r="S148" i="19"/>
  <c r="T148" i="19"/>
  <c r="AG148" i="19"/>
  <c r="AH148" i="19" s="1"/>
  <c r="S149" i="19"/>
  <c r="T149" i="19"/>
  <c r="AG149" i="19"/>
  <c r="AH149" i="19" s="1"/>
  <c r="S150" i="19"/>
  <c r="T150" i="19"/>
  <c r="AG150" i="19"/>
  <c r="AH150" i="19" s="1"/>
  <c r="S151" i="19"/>
  <c r="T151" i="19"/>
  <c r="AG151" i="19"/>
  <c r="AH151" i="19" s="1"/>
  <c r="S152" i="19"/>
  <c r="T152" i="19"/>
  <c r="AG152" i="19"/>
  <c r="AH152" i="19" s="1"/>
  <c r="S153" i="19"/>
  <c r="T153" i="19"/>
  <c r="AG153" i="19"/>
  <c r="AH153" i="19" s="1"/>
  <c r="S154" i="19"/>
  <c r="T154" i="19"/>
  <c r="AG154" i="19"/>
  <c r="AH154" i="19" s="1"/>
  <c r="S155" i="19"/>
  <c r="T155" i="19"/>
  <c r="AG155" i="19"/>
  <c r="AH155" i="19" s="1"/>
  <c r="G130" i="19" s="1"/>
  <c r="U130" i="19" s="1"/>
  <c r="S156" i="19"/>
  <c r="T156" i="19"/>
  <c r="AG156" i="19"/>
  <c r="AH156" i="19" s="1"/>
  <c r="S157" i="19"/>
  <c r="T157" i="19"/>
  <c r="AG157" i="19"/>
  <c r="AH157" i="19" s="1"/>
  <c r="S158" i="19"/>
  <c r="T158" i="19"/>
  <c r="AG158" i="19"/>
  <c r="AH158" i="19" s="1"/>
  <c r="S159" i="19"/>
  <c r="T159" i="19"/>
  <c r="AG159" i="19"/>
  <c r="AH159" i="19" s="1"/>
  <c r="S160" i="19"/>
  <c r="T160" i="19"/>
  <c r="AG160" i="19"/>
  <c r="AH160" i="19" s="1"/>
  <c r="S161" i="19"/>
  <c r="T161" i="19"/>
  <c r="AG161" i="19"/>
  <c r="AH161" i="19" s="1"/>
  <c r="S162" i="19"/>
  <c r="T162" i="19"/>
  <c r="AG162" i="19"/>
  <c r="AH162" i="19" s="1"/>
  <c r="S163" i="19"/>
  <c r="T163" i="19"/>
  <c r="AG163" i="19"/>
  <c r="AH163" i="19" s="1"/>
  <c r="S164" i="19"/>
  <c r="T164" i="19"/>
  <c r="AG164" i="19"/>
  <c r="AH164" i="19" s="1"/>
  <c r="S165" i="19"/>
  <c r="T165" i="19"/>
  <c r="AG165" i="19"/>
  <c r="AH165" i="19" s="1"/>
  <c r="S166" i="19"/>
  <c r="T166" i="19"/>
  <c r="AG166" i="19"/>
  <c r="AH166" i="19" s="1"/>
  <c r="S167" i="19"/>
  <c r="T167" i="19"/>
  <c r="AG167" i="19"/>
  <c r="AH167" i="19" s="1"/>
  <c r="S168" i="19"/>
  <c r="T168" i="19"/>
  <c r="AG168" i="19"/>
  <c r="AH168" i="19" s="1"/>
  <c r="S169" i="19"/>
  <c r="T169" i="19"/>
  <c r="AG169" i="19"/>
  <c r="AH169" i="19" s="1"/>
  <c r="S170" i="19"/>
  <c r="T170" i="19"/>
  <c r="AG170" i="19"/>
  <c r="AH170" i="19" s="1"/>
  <c r="S171" i="19"/>
  <c r="T171" i="19"/>
  <c r="AG171" i="19"/>
  <c r="AH171" i="19" s="1"/>
  <c r="S172" i="19"/>
  <c r="T172" i="19"/>
  <c r="AG172" i="19"/>
  <c r="AH172" i="19" s="1"/>
  <c r="S173" i="19"/>
  <c r="T173" i="19"/>
  <c r="AG173" i="19"/>
  <c r="AH173" i="19" s="1"/>
  <c r="S174" i="19"/>
  <c r="T174" i="19"/>
  <c r="AG174" i="19"/>
  <c r="AH174" i="19" s="1"/>
  <c r="S175" i="19"/>
  <c r="T175" i="19"/>
  <c r="AG175" i="19"/>
  <c r="AH175" i="19" s="1"/>
  <c r="S176" i="19"/>
  <c r="T176" i="19"/>
  <c r="AG176" i="19"/>
  <c r="AH176" i="19" s="1"/>
  <c r="S177" i="19"/>
  <c r="T177" i="19"/>
  <c r="AG177" i="19"/>
  <c r="AH177" i="19" s="1"/>
  <c r="S178" i="19"/>
  <c r="T178" i="19"/>
  <c r="AG178" i="19"/>
  <c r="AH178" i="19" s="1"/>
  <c r="S179" i="19"/>
  <c r="T179" i="19"/>
  <c r="AG179" i="19"/>
  <c r="AH179" i="19" s="1"/>
  <c r="S180" i="19"/>
  <c r="T180" i="19"/>
  <c r="AG180" i="19"/>
  <c r="AH180" i="19" s="1"/>
  <c r="S181" i="19"/>
  <c r="T181" i="19"/>
  <c r="AG181" i="19"/>
  <c r="AH181" i="19" s="1"/>
  <c r="S182" i="19"/>
  <c r="T182" i="19"/>
  <c r="AG182" i="19"/>
  <c r="AH182" i="19" s="1"/>
  <c r="S183" i="19"/>
  <c r="T183" i="19"/>
  <c r="AG183" i="19"/>
  <c r="AH183" i="19" s="1"/>
  <c r="S184" i="19"/>
  <c r="T184" i="19"/>
  <c r="AG184" i="19"/>
  <c r="AH184" i="19" s="1"/>
  <c r="S185" i="19"/>
  <c r="T185" i="19"/>
  <c r="AG185" i="19"/>
  <c r="AH185" i="19" s="1"/>
  <c r="S186" i="19"/>
  <c r="T186" i="19"/>
  <c r="AG186" i="19"/>
  <c r="AH186" i="19" s="1"/>
  <c r="S187" i="19"/>
  <c r="T187" i="19"/>
  <c r="AG187" i="19"/>
  <c r="AH187" i="19" s="1"/>
  <c r="S188" i="19"/>
  <c r="T188" i="19"/>
  <c r="AG188" i="19"/>
  <c r="AH188" i="19" s="1"/>
  <c r="S189" i="19"/>
  <c r="T189" i="19"/>
  <c r="AG189" i="19"/>
  <c r="AH189" i="19" s="1"/>
  <c r="S190" i="19"/>
  <c r="T190" i="19"/>
  <c r="AG190" i="19"/>
  <c r="AH190" i="19" s="1"/>
  <c r="S191" i="19"/>
  <c r="T191" i="19"/>
  <c r="AG191" i="19"/>
  <c r="AH191" i="19" s="1"/>
  <c r="S192" i="19"/>
  <c r="T192" i="19"/>
  <c r="AG192" i="19"/>
  <c r="AH192" i="19" s="1"/>
  <c r="S193" i="19"/>
  <c r="T193" i="19"/>
  <c r="AG193" i="19"/>
  <c r="AH193" i="19" s="1"/>
  <c r="S194" i="19"/>
  <c r="T194" i="19"/>
  <c r="AG194" i="19"/>
  <c r="AH194" i="19" s="1"/>
  <c r="S195" i="19"/>
  <c r="T195" i="19"/>
  <c r="AG195" i="19"/>
  <c r="AH195" i="19" s="1"/>
  <c r="S196" i="19"/>
  <c r="T196" i="19"/>
  <c r="AG196" i="19"/>
  <c r="AH196" i="19" s="1"/>
  <c r="S197" i="19"/>
  <c r="T197" i="19"/>
  <c r="AG197" i="19"/>
  <c r="AH197" i="19" s="1"/>
  <c r="S198" i="19"/>
  <c r="T198" i="19"/>
  <c r="AG198" i="19"/>
  <c r="AH198" i="19" s="1"/>
  <c r="S199" i="19"/>
  <c r="T199" i="19"/>
  <c r="AG199" i="19"/>
  <c r="AH199" i="19" s="1"/>
  <c r="S200" i="19"/>
  <c r="T200" i="19"/>
  <c r="AG200" i="19"/>
  <c r="AH200" i="19" s="1"/>
  <c r="S201" i="19"/>
  <c r="T201" i="19"/>
  <c r="AG201" i="19"/>
  <c r="AH201" i="19" s="1"/>
  <c r="S202" i="19"/>
  <c r="T202" i="19"/>
  <c r="AG202" i="19"/>
  <c r="AH202" i="19" s="1"/>
  <c r="S203" i="19"/>
  <c r="T203" i="19"/>
  <c r="AG203" i="19"/>
  <c r="AH203" i="19" s="1"/>
  <c r="S204" i="19"/>
  <c r="T204" i="19"/>
  <c r="AG204" i="19"/>
  <c r="AH204" i="19" s="1"/>
  <c r="S205" i="19"/>
  <c r="T205" i="19"/>
  <c r="AG205" i="19"/>
  <c r="AH205" i="19" s="1"/>
  <c r="S206" i="19"/>
  <c r="T206" i="19"/>
  <c r="AG206" i="19"/>
  <c r="AH206" i="19" s="1"/>
  <c r="S207" i="19"/>
  <c r="T207" i="19"/>
  <c r="AG207" i="19"/>
  <c r="AH207" i="19" s="1"/>
  <c r="S208" i="19"/>
  <c r="T208" i="19"/>
  <c r="AG208" i="19"/>
  <c r="AH208" i="19" s="1"/>
  <c r="S209" i="19"/>
  <c r="T209" i="19"/>
  <c r="AG209" i="19"/>
  <c r="AH209" i="19" s="1"/>
  <c r="S210" i="19"/>
  <c r="T210" i="19"/>
  <c r="AG210" i="19"/>
  <c r="AH210" i="19" s="1"/>
  <c r="S211" i="19"/>
  <c r="T211" i="19"/>
  <c r="AG211" i="19"/>
  <c r="AH211" i="19" s="1"/>
  <c r="S212" i="19"/>
  <c r="T212" i="19"/>
  <c r="AG212" i="19"/>
  <c r="AH212" i="19" s="1"/>
  <c r="S213" i="19"/>
  <c r="T213" i="19"/>
  <c r="AG213" i="19"/>
  <c r="AH213" i="19" s="1"/>
  <c r="S214" i="19"/>
  <c r="T214" i="19"/>
  <c r="AG214" i="19"/>
  <c r="AH214" i="19" s="1"/>
  <c r="S215" i="19"/>
  <c r="T215" i="19"/>
  <c r="AG215" i="19"/>
  <c r="AH215" i="19" s="1"/>
  <c r="S216" i="19"/>
  <c r="T216" i="19"/>
  <c r="AG216" i="19"/>
  <c r="AH216" i="19" s="1"/>
  <c r="S217" i="19"/>
  <c r="T217" i="19"/>
  <c r="AG217" i="19"/>
  <c r="AH217" i="19" s="1"/>
  <c r="S218" i="19"/>
  <c r="T218" i="19"/>
  <c r="AG218" i="19"/>
  <c r="AH218" i="19" s="1"/>
  <c r="S219" i="19"/>
  <c r="T219" i="19"/>
  <c r="AG219" i="19"/>
  <c r="AH219" i="19" s="1"/>
  <c r="S220" i="19"/>
  <c r="T220" i="19"/>
  <c r="AG220" i="19"/>
  <c r="AH220" i="19" s="1"/>
  <c r="S221" i="19"/>
  <c r="T221" i="19"/>
  <c r="AG221" i="19"/>
  <c r="AH221" i="19" s="1"/>
  <c r="S222" i="19"/>
  <c r="T222" i="19"/>
  <c r="AG222" i="19"/>
  <c r="AH222" i="19" s="1"/>
  <c r="S223" i="19"/>
  <c r="T223" i="19"/>
  <c r="AG223" i="19"/>
  <c r="AH223" i="19" s="1"/>
  <c r="S224" i="19"/>
  <c r="T224" i="19"/>
  <c r="AG224" i="19"/>
  <c r="AH224" i="19" s="1"/>
  <c r="S225" i="19"/>
  <c r="T225" i="19"/>
  <c r="AG225" i="19"/>
  <c r="AH225" i="19" s="1"/>
  <c r="S226" i="19"/>
  <c r="T226" i="19"/>
  <c r="AG226" i="19"/>
  <c r="AH226" i="19" s="1"/>
  <c r="S227" i="19"/>
  <c r="T227" i="19"/>
  <c r="AG227" i="19"/>
  <c r="AH227" i="19" s="1"/>
  <c r="S228" i="19"/>
  <c r="T228" i="19"/>
  <c r="AG228" i="19"/>
  <c r="AH228" i="19" s="1"/>
  <c r="S229" i="19"/>
  <c r="T229" i="19"/>
  <c r="AG229" i="19"/>
  <c r="AH229" i="19" s="1"/>
  <c r="S230" i="19"/>
  <c r="T230" i="19"/>
  <c r="AG230" i="19"/>
  <c r="AH230" i="19" s="1"/>
  <c r="S231" i="19"/>
  <c r="T231" i="19"/>
  <c r="AG231" i="19"/>
  <c r="AH231" i="19" s="1"/>
  <c r="S232" i="19"/>
  <c r="T232" i="19"/>
  <c r="AG232" i="19"/>
  <c r="AH232" i="19" s="1"/>
  <c r="S233" i="19"/>
  <c r="T233" i="19"/>
  <c r="AG233" i="19"/>
  <c r="AH233" i="19" s="1"/>
  <c r="S234" i="19"/>
  <c r="T234" i="19"/>
  <c r="AG234" i="19"/>
  <c r="AH234" i="19" s="1"/>
  <c r="S235" i="19"/>
  <c r="T235" i="19"/>
  <c r="AG235" i="19"/>
  <c r="AH235" i="19" s="1"/>
  <c r="S236" i="19"/>
  <c r="T236" i="19"/>
  <c r="AG236" i="19"/>
  <c r="AH236" i="19" s="1"/>
  <c r="S237" i="19"/>
  <c r="T237" i="19"/>
  <c r="AG237" i="19"/>
  <c r="AH237" i="19" s="1"/>
  <c r="S238" i="19"/>
  <c r="T238" i="19"/>
  <c r="AG238" i="19"/>
  <c r="AH238" i="19" s="1"/>
  <c r="S239" i="19"/>
  <c r="T239" i="19"/>
  <c r="AG239" i="19"/>
  <c r="AH239" i="19" s="1"/>
  <c r="S240" i="19"/>
  <c r="T240" i="19"/>
  <c r="AG240" i="19"/>
  <c r="AH240" i="19" s="1"/>
  <c r="S241" i="19"/>
  <c r="T241" i="19"/>
  <c r="AG241" i="19"/>
  <c r="AH241" i="19" s="1"/>
  <c r="S242" i="19"/>
  <c r="T242" i="19"/>
  <c r="AG242" i="19"/>
  <c r="AH242" i="19" s="1"/>
  <c r="S243" i="19"/>
  <c r="T243" i="19"/>
  <c r="AG243" i="19"/>
  <c r="AH243" i="19" s="1"/>
  <c r="S244" i="19"/>
  <c r="T244" i="19"/>
  <c r="AG244" i="19"/>
  <c r="AH244" i="19" s="1"/>
  <c r="S245" i="19"/>
  <c r="T245" i="19"/>
  <c r="AG245" i="19"/>
  <c r="AH245" i="19" s="1"/>
  <c r="S246" i="19"/>
  <c r="T246" i="19"/>
  <c r="AG246" i="19"/>
  <c r="AH246" i="19" s="1"/>
  <c r="S247" i="19"/>
  <c r="T247" i="19"/>
  <c r="AG247" i="19"/>
  <c r="AH247" i="19" s="1"/>
  <c r="S248" i="19"/>
  <c r="T248" i="19"/>
  <c r="AG248" i="19"/>
  <c r="AH248" i="19" s="1"/>
  <c r="S249" i="19"/>
  <c r="T249" i="19"/>
  <c r="AG249" i="19"/>
  <c r="AH249" i="19" s="1"/>
  <c r="S250" i="19"/>
  <c r="T250" i="19"/>
  <c r="AG250" i="19"/>
  <c r="AH250" i="19" s="1"/>
  <c r="S251" i="19"/>
  <c r="T251" i="19"/>
  <c r="AG251" i="19"/>
  <c r="AH251" i="19" s="1"/>
  <c r="S252" i="19"/>
  <c r="T252" i="19"/>
  <c r="AG252" i="19"/>
  <c r="AH252" i="19" s="1"/>
  <c r="S253" i="19"/>
  <c r="T253" i="19"/>
  <c r="AG253" i="19"/>
  <c r="AH253" i="19" s="1"/>
  <c r="S254" i="19"/>
  <c r="T254" i="19"/>
  <c r="AG254" i="19"/>
  <c r="AH254" i="19" s="1"/>
  <c r="S255" i="19"/>
  <c r="T255" i="19"/>
  <c r="AG255" i="19"/>
  <c r="AH255" i="19" s="1"/>
  <c r="S256" i="19"/>
  <c r="T256" i="19"/>
  <c r="AG256" i="19"/>
  <c r="AH256" i="19" s="1"/>
  <c r="S257" i="19"/>
  <c r="T257" i="19"/>
  <c r="AG257" i="19"/>
  <c r="AH257" i="19" s="1"/>
  <c r="S258" i="19"/>
  <c r="T258" i="19"/>
  <c r="AG258" i="19"/>
  <c r="AH258" i="19" s="1"/>
  <c r="S259" i="19"/>
  <c r="T259" i="19"/>
  <c r="AG259" i="19"/>
  <c r="AH259" i="19" s="1"/>
  <c r="S260" i="19"/>
  <c r="T260" i="19"/>
  <c r="AG260" i="19"/>
  <c r="AH260" i="19" s="1"/>
  <c r="S261" i="19"/>
  <c r="T261" i="19"/>
  <c r="AG261" i="19"/>
  <c r="AH261" i="19" s="1"/>
  <c r="S262" i="19"/>
  <c r="T262" i="19"/>
  <c r="AG262" i="19"/>
  <c r="AH262" i="19" s="1"/>
  <c r="S263" i="19"/>
  <c r="T263" i="19"/>
  <c r="AG263" i="19"/>
  <c r="AH263" i="19" s="1"/>
  <c r="S264" i="19"/>
  <c r="T264" i="19"/>
  <c r="AG264" i="19"/>
  <c r="AH264" i="19" s="1"/>
  <c r="S265" i="19"/>
  <c r="T265" i="19"/>
  <c r="AG265" i="19"/>
  <c r="AH265" i="19" s="1"/>
  <c r="S266" i="19"/>
  <c r="T266" i="19"/>
  <c r="AG266" i="19"/>
  <c r="AH266" i="19" s="1"/>
  <c r="S267" i="19"/>
  <c r="T267" i="19"/>
  <c r="AG267" i="19"/>
  <c r="AH267" i="19" s="1"/>
  <c r="S268" i="19"/>
  <c r="T268" i="19"/>
  <c r="AG268" i="19"/>
  <c r="AH268" i="19" s="1"/>
  <c r="S269" i="19"/>
  <c r="T269" i="19"/>
  <c r="AG269" i="19"/>
  <c r="AH269" i="19" s="1"/>
  <c r="S270" i="19"/>
  <c r="T270" i="19"/>
  <c r="AG270" i="19"/>
  <c r="AH270" i="19" s="1"/>
  <c r="S271" i="19"/>
  <c r="T271" i="19"/>
  <c r="AG271" i="19"/>
  <c r="AH271" i="19" s="1"/>
  <c r="S272" i="19"/>
  <c r="T272" i="19"/>
  <c r="AG272" i="19"/>
  <c r="AH272" i="19" s="1"/>
  <c r="S273" i="19"/>
  <c r="T273" i="19"/>
  <c r="AG273" i="19"/>
  <c r="AH273" i="19" s="1"/>
  <c r="S274" i="19"/>
  <c r="T274" i="19"/>
  <c r="AG274" i="19"/>
  <c r="AH274" i="19" s="1"/>
  <c r="S275" i="19"/>
  <c r="T275" i="19"/>
  <c r="AG275" i="19"/>
  <c r="AH275" i="19" s="1"/>
  <c r="S276" i="19"/>
  <c r="T276" i="19"/>
  <c r="AG276" i="19"/>
  <c r="AH276" i="19" s="1"/>
  <c r="S277" i="19"/>
  <c r="T277" i="19"/>
  <c r="AG277" i="19"/>
  <c r="AH277" i="19" s="1"/>
  <c r="S278" i="19"/>
  <c r="T278" i="19"/>
  <c r="AG278" i="19"/>
  <c r="AH278" i="19" s="1"/>
  <c r="S279" i="19"/>
  <c r="T279" i="19"/>
  <c r="AG279" i="19"/>
  <c r="AH279" i="19" s="1"/>
  <c r="S280" i="19"/>
  <c r="T280" i="19"/>
  <c r="AG280" i="19"/>
  <c r="AH280" i="19" s="1"/>
  <c r="S281" i="19"/>
  <c r="T281" i="19"/>
  <c r="AG281" i="19"/>
  <c r="AH281" i="19" s="1"/>
  <c r="S282" i="19"/>
  <c r="T282" i="19"/>
  <c r="AG282" i="19"/>
  <c r="AH282" i="19" s="1"/>
  <c r="S283" i="19"/>
  <c r="T283" i="19"/>
  <c r="AG283" i="19"/>
  <c r="AH283" i="19" s="1"/>
  <c r="S284" i="19"/>
  <c r="T284" i="19"/>
  <c r="AG284" i="19"/>
  <c r="AH284" i="19" s="1"/>
  <c r="S285" i="19"/>
  <c r="T285" i="19"/>
  <c r="AG285" i="19"/>
  <c r="AH285" i="19" s="1"/>
  <c r="S286" i="19"/>
  <c r="T286" i="19"/>
  <c r="AG286" i="19"/>
  <c r="AH286" i="19" s="1"/>
  <c r="S287" i="19"/>
  <c r="T287" i="19"/>
  <c r="AG287" i="19"/>
  <c r="AH287" i="19" s="1"/>
  <c r="S288" i="19"/>
  <c r="T288" i="19"/>
  <c r="AG288" i="19"/>
  <c r="AH288" i="19" s="1"/>
  <c r="S289" i="19"/>
  <c r="T289" i="19"/>
  <c r="AG289" i="19"/>
  <c r="AH289" i="19" s="1"/>
  <c r="S290" i="19"/>
  <c r="T290" i="19"/>
  <c r="AG290" i="19"/>
  <c r="AH290" i="19" s="1"/>
  <c r="S291" i="19"/>
  <c r="T291" i="19"/>
  <c r="AG291" i="19"/>
  <c r="AH291" i="19" s="1"/>
  <c r="S292" i="19"/>
  <c r="T292" i="19"/>
  <c r="AG292" i="19"/>
  <c r="AH292" i="19" s="1"/>
  <c r="S293" i="19"/>
  <c r="T293" i="19"/>
  <c r="AG293" i="19"/>
  <c r="AH293" i="19" s="1"/>
  <c r="S294" i="19"/>
  <c r="T294" i="19"/>
  <c r="AG294" i="19"/>
  <c r="AH294" i="19" s="1"/>
  <c r="S295" i="19"/>
  <c r="T295" i="19"/>
  <c r="AG295" i="19"/>
  <c r="AH295" i="19" s="1"/>
  <c r="S296" i="19"/>
  <c r="T296" i="19"/>
  <c r="AG296" i="19"/>
  <c r="AH296" i="19" s="1"/>
  <c r="S297" i="19"/>
  <c r="T297" i="19"/>
  <c r="AG297" i="19"/>
  <c r="AH297" i="19" s="1"/>
  <c r="S298" i="19"/>
  <c r="T298" i="19"/>
  <c r="AG298" i="19"/>
  <c r="AH298" i="19" s="1"/>
  <c r="S299" i="19"/>
  <c r="T299" i="19"/>
  <c r="AG299" i="19"/>
  <c r="AH299" i="19" s="1"/>
  <c r="S300" i="19"/>
  <c r="T300" i="19"/>
  <c r="AG300" i="19"/>
  <c r="AH300" i="19" s="1"/>
  <c r="S301" i="19"/>
  <c r="T301" i="19"/>
  <c r="AG301" i="19"/>
  <c r="AH301" i="19" s="1"/>
  <c r="S302" i="19"/>
  <c r="T302" i="19"/>
  <c r="AG302" i="19"/>
  <c r="AH302" i="19" s="1"/>
  <c r="S303" i="19"/>
  <c r="T303" i="19"/>
  <c r="AG303" i="19"/>
  <c r="AH303" i="19" s="1"/>
  <c r="S304" i="19"/>
  <c r="T304" i="19"/>
  <c r="AG304" i="19"/>
  <c r="AH304" i="19" s="1"/>
  <c r="S305" i="19"/>
  <c r="T305" i="19"/>
  <c r="AG305" i="19"/>
  <c r="AH305" i="19" s="1"/>
  <c r="S306" i="19"/>
  <c r="T306" i="19"/>
  <c r="AG306" i="19"/>
  <c r="AH306" i="19" s="1"/>
  <c r="S307" i="19"/>
  <c r="T307" i="19"/>
  <c r="AG307" i="19"/>
  <c r="AH307" i="19" s="1"/>
  <c r="S308" i="19"/>
  <c r="T308" i="19"/>
  <c r="AG308" i="19"/>
  <c r="AH308" i="19" s="1"/>
  <c r="S309" i="19"/>
  <c r="T309" i="19"/>
  <c r="AG309" i="19"/>
  <c r="AH309" i="19" s="1"/>
  <c r="S310" i="19"/>
  <c r="T310" i="19"/>
  <c r="AG310" i="19"/>
  <c r="AH310" i="19" s="1"/>
  <c r="S311" i="19"/>
  <c r="T311" i="19"/>
  <c r="AG311" i="19"/>
  <c r="AH311" i="19" s="1"/>
  <c r="S312" i="19"/>
  <c r="T312" i="19"/>
  <c r="AG312" i="19"/>
  <c r="AH312" i="19" s="1"/>
  <c r="S313" i="19"/>
  <c r="T313" i="19"/>
  <c r="AG313" i="19"/>
  <c r="AH313" i="19" s="1"/>
  <c r="S314" i="19"/>
  <c r="T314" i="19"/>
  <c r="AG314" i="19"/>
  <c r="AH314" i="19" s="1"/>
  <c r="S315" i="19"/>
  <c r="T315" i="19"/>
  <c r="AG315" i="19"/>
  <c r="AH315" i="19" s="1"/>
  <c r="S316" i="19"/>
  <c r="T316" i="19"/>
  <c r="AG316" i="19"/>
  <c r="AH316" i="19" s="1"/>
  <c r="S317" i="19"/>
  <c r="T317" i="19"/>
  <c r="AG317" i="19"/>
  <c r="AH317" i="19" s="1"/>
  <c r="S318" i="19"/>
  <c r="T318" i="19"/>
  <c r="AG318" i="19"/>
  <c r="AH318" i="19" s="1"/>
  <c r="S319" i="19"/>
  <c r="T319" i="19"/>
  <c r="AG319" i="19"/>
  <c r="AH319" i="19" s="1"/>
  <c r="S320" i="19"/>
  <c r="T320" i="19"/>
  <c r="AG320" i="19"/>
  <c r="AH320" i="19" s="1"/>
  <c r="S321" i="19"/>
  <c r="T321" i="19"/>
  <c r="AG321" i="19"/>
  <c r="AH321" i="19" s="1"/>
  <c r="S322" i="19"/>
  <c r="T322" i="19"/>
  <c r="AG322" i="19"/>
  <c r="AH322" i="19" s="1"/>
  <c r="S323" i="19"/>
  <c r="T323" i="19"/>
  <c r="AG323" i="19"/>
  <c r="AH323" i="19" s="1"/>
  <c r="S324" i="19"/>
  <c r="T324" i="19"/>
  <c r="AG324" i="19"/>
  <c r="AH324" i="19" s="1"/>
  <c r="S325" i="19"/>
  <c r="T325" i="19"/>
  <c r="AG325" i="19"/>
  <c r="AH325" i="19" s="1"/>
  <c r="S326" i="19"/>
  <c r="T326" i="19"/>
  <c r="AG326" i="19"/>
  <c r="AH326" i="19" s="1"/>
  <c r="S327" i="19"/>
  <c r="T327" i="19"/>
  <c r="AG327" i="19"/>
  <c r="AH327" i="19" s="1"/>
  <c r="S328" i="19"/>
  <c r="T328" i="19"/>
  <c r="AG328" i="19"/>
  <c r="AH328" i="19" s="1"/>
  <c r="S329" i="19"/>
  <c r="T329" i="19"/>
  <c r="AG329" i="19"/>
  <c r="AH329" i="19" s="1"/>
  <c r="S330" i="19"/>
  <c r="T330" i="19"/>
  <c r="AG330" i="19"/>
  <c r="AH330" i="19" s="1"/>
  <c r="S331" i="19"/>
  <c r="T331" i="19"/>
  <c r="AG331" i="19"/>
  <c r="AH331" i="19" s="1"/>
  <c r="S332" i="19"/>
  <c r="T332" i="19"/>
  <c r="AG332" i="19"/>
  <c r="AH332" i="19" s="1"/>
  <c r="S333" i="19"/>
  <c r="T333" i="19"/>
  <c r="AG333" i="19"/>
  <c r="AH333" i="19" s="1"/>
  <c r="S334" i="19"/>
  <c r="T334" i="19"/>
  <c r="AG334" i="19"/>
  <c r="AH334" i="19" s="1"/>
  <c r="S335" i="19"/>
  <c r="T335" i="19"/>
  <c r="AG335" i="19"/>
  <c r="AH335" i="19" s="1"/>
  <c r="S336" i="19"/>
  <c r="T336" i="19"/>
  <c r="AG336" i="19"/>
  <c r="AH336" i="19" s="1"/>
  <c r="S337" i="19"/>
  <c r="T337" i="19"/>
  <c r="AG337" i="19"/>
  <c r="AH337" i="19" s="1"/>
  <c r="S338" i="19"/>
  <c r="T338" i="19"/>
  <c r="AG338" i="19"/>
  <c r="AH338" i="19" s="1"/>
  <c r="S339" i="19"/>
  <c r="T339" i="19"/>
  <c r="AG339" i="19"/>
  <c r="AH339" i="19" s="1"/>
  <c r="S340" i="19"/>
  <c r="T340" i="19"/>
  <c r="AG340" i="19"/>
  <c r="AH340" i="19" s="1"/>
  <c r="S341" i="19"/>
  <c r="T341" i="19"/>
  <c r="AG341" i="19"/>
  <c r="AH341" i="19" s="1"/>
  <c r="S342" i="19"/>
  <c r="T342" i="19"/>
  <c r="AG342" i="19"/>
  <c r="AH342" i="19" s="1"/>
  <c r="S343" i="19"/>
  <c r="T343" i="19"/>
  <c r="AG343" i="19"/>
  <c r="AH343" i="19" s="1"/>
  <c r="S344" i="19"/>
  <c r="T344" i="19"/>
  <c r="AG344" i="19"/>
  <c r="AH344" i="19" s="1"/>
  <c r="S345" i="19"/>
  <c r="T345" i="19"/>
  <c r="AG345" i="19"/>
  <c r="AH345" i="19" s="1"/>
  <c r="S346" i="19"/>
  <c r="T346" i="19"/>
  <c r="AG346" i="19"/>
  <c r="AH346" i="19" s="1"/>
  <c r="S347" i="19"/>
  <c r="T347" i="19"/>
  <c r="AG347" i="19"/>
  <c r="AH347" i="19" s="1"/>
  <c r="S348" i="19"/>
  <c r="T348" i="19"/>
  <c r="AG348" i="19"/>
  <c r="AH348" i="19" s="1"/>
  <c r="S349" i="19"/>
  <c r="T349" i="19"/>
  <c r="AG349" i="19"/>
  <c r="AH349" i="19" s="1"/>
  <c r="S350" i="19"/>
  <c r="T350" i="19"/>
  <c r="AG350" i="19"/>
  <c r="AH350" i="19" s="1"/>
  <c r="S351" i="19"/>
  <c r="T351" i="19"/>
  <c r="AG351" i="19"/>
  <c r="AH351" i="19" s="1"/>
  <c r="S352" i="19"/>
  <c r="T352" i="19"/>
  <c r="AG352" i="19"/>
  <c r="AH352" i="19" s="1"/>
  <c r="S353" i="19"/>
  <c r="T353" i="19"/>
  <c r="AG353" i="19"/>
  <c r="AH353" i="19" s="1"/>
  <c r="S354" i="19"/>
  <c r="T354" i="19"/>
  <c r="AG354" i="19"/>
  <c r="AH354" i="19" s="1"/>
  <c r="S355" i="19"/>
  <c r="T355" i="19"/>
  <c r="AG355" i="19"/>
  <c r="AH355" i="19" s="1"/>
  <c r="S356" i="19"/>
  <c r="T356" i="19"/>
  <c r="AG356" i="19"/>
  <c r="AH356" i="19" s="1"/>
  <c r="S357" i="19"/>
  <c r="T357" i="19"/>
  <c r="AG357" i="19"/>
  <c r="AH357" i="19" s="1"/>
  <c r="S358" i="19"/>
  <c r="T358" i="19"/>
  <c r="AG358" i="19"/>
  <c r="AH358" i="19" s="1"/>
  <c r="S359" i="19"/>
  <c r="T359" i="19"/>
  <c r="AG359" i="19"/>
  <c r="AH359" i="19" s="1"/>
  <c r="S360" i="19"/>
  <c r="T360" i="19"/>
  <c r="AG360" i="19"/>
  <c r="AH360" i="19" s="1"/>
  <c r="S361" i="19"/>
  <c r="T361" i="19"/>
  <c r="AG361" i="19"/>
  <c r="AH361" i="19" s="1"/>
  <c r="S362" i="19"/>
  <c r="T362" i="19"/>
  <c r="AG362" i="19"/>
  <c r="AH362" i="19" s="1"/>
  <c r="S363" i="19"/>
  <c r="T363" i="19"/>
  <c r="AG363" i="19"/>
  <c r="AH363" i="19" s="1"/>
  <c r="S364" i="19"/>
  <c r="T364" i="19"/>
  <c r="AG364" i="19"/>
  <c r="AH364" i="19" s="1"/>
  <c r="S365" i="19"/>
  <c r="T365" i="19"/>
  <c r="AG365" i="19"/>
  <c r="AH365" i="19" s="1"/>
  <c r="S366" i="19"/>
  <c r="T366" i="19"/>
  <c r="AG366" i="19"/>
  <c r="AH366" i="19" s="1"/>
  <c r="S367" i="19"/>
  <c r="T367" i="19"/>
  <c r="AG367" i="19"/>
  <c r="AH367" i="19" s="1"/>
  <c r="S368" i="19"/>
  <c r="T368" i="19"/>
  <c r="AG368" i="19"/>
  <c r="AH368" i="19" s="1"/>
  <c r="S369" i="19"/>
  <c r="T369" i="19"/>
  <c r="AG369" i="19"/>
  <c r="AH369" i="19" s="1"/>
  <c r="S370" i="19"/>
  <c r="T370" i="19"/>
  <c r="AG370" i="19"/>
  <c r="AH370" i="19" s="1"/>
  <c r="S371" i="19"/>
  <c r="T371" i="19"/>
  <c r="AG371" i="19"/>
  <c r="AH371" i="19" s="1"/>
  <c r="S372" i="19"/>
  <c r="T372" i="19"/>
  <c r="AG372" i="19"/>
  <c r="AH372" i="19" s="1"/>
  <c r="S373" i="19"/>
  <c r="T373" i="19"/>
  <c r="AG373" i="19"/>
  <c r="AH373" i="19" s="1"/>
  <c r="S374" i="19"/>
  <c r="T374" i="19"/>
  <c r="AG374" i="19"/>
  <c r="AH374" i="19" s="1"/>
  <c r="S375" i="19"/>
  <c r="T375" i="19"/>
  <c r="AG375" i="19"/>
  <c r="AH375" i="19" s="1"/>
  <c r="S376" i="19"/>
  <c r="T376" i="19"/>
  <c r="AG376" i="19"/>
  <c r="AH376" i="19" s="1"/>
  <c r="S377" i="19"/>
  <c r="T377" i="19"/>
  <c r="AG377" i="19"/>
  <c r="AH377" i="19" s="1"/>
  <c r="S378" i="19"/>
  <c r="T378" i="19"/>
  <c r="AG378" i="19"/>
  <c r="AH378" i="19" s="1"/>
  <c r="S379" i="19"/>
  <c r="T379" i="19"/>
  <c r="AG379" i="19"/>
  <c r="AH379" i="19" s="1"/>
  <c r="S380" i="19"/>
  <c r="T380" i="19"/>
  <c r="AG380" i="19"/>
  <c r="AH380" i="19" s="1"/>
  <c r="S381" i="19"/>
  <c r="T381" i="19"/>
  <c r="AG381" i="19"/>
  <c r="AH381" i="19" s="1"/>
  <c r="S382" i="19"/>
  <c r="T382" i="19"/>
  <c r="AG382" i="19"/>
  <c r="AH382" i="19" s="1"/>
  <c r="S383" i="19"/>
  <c r="T383" i="19"/>
  <c r="AG383" i="19"/>
  <c r="AH383" i="19" s="1"/>
  <c r="S384" i="19"/>
  <c r="T384" i="19"/>
  <c r="AG384" i="19"/>
  <c r="AH384" i="19" s="1"/>
  <c r="S385" i="19"/>
  <c r="T385" i="19"/>
  <c r="AG385" i="19"/>
  <c r="AH385" i="19" s="1"/>
  <c r="S386" i="19"/>
  <c r="T386" i="19"/>
  <c r="AG386" i="19"/>
  <c r="AH386" i="19" s="1"/>
  <c r="S387" i="19"/>
  <c r="T387" i="19"/>
  <c r="AG387" i="19"/>
  <c r="AH387" i="19" s="1"/>
  <c r="S388" i="19"/>
  <c r="T388" i="19"/>
  <c r="AG388" i="19"/>
  <c r="AH388" i="19" s="1"/>
  <c r="S389" i="19"/>
  <c r="T389" i="19"/>
  <c r="AG389" i="19"/>
  <c r="AH389" i="19" s="1"/>
  <c r="S390" i="19"/>
  <c r="T390" i="19"/>
  <c r="AG390" i="19"/>
  <c r="AH390" i="19" s="1"/>
  <c r="S391" i="19"/>
  <c r="T391" i="19"/>
  <c r="AG391" i="19"/>
  <c r="AH391" i="19" s="1"/>
  <c r="S392" i="19"/>
  <c r="T392" i="19"/>
  <c r="AG392" i="19"/>
  <c r="AH392" i="19" s="1"/>
  <c r="S393" i="19"/>
  <c r="T393" i="19"/>
  <c r="AG393" i="19"/>
  <c r="AH393" i="19" s="1"/>
  <c r="S394" i="19"/>
  <c r="T394" i="19"/>
  <c r="AG394" i="19"/>
  <c r="AH394" i="19" s="1"/>
  <c r="S395" i="19"/>
  <c r="T395" i="19"/>
  <c r="AG395" i="19"/>
  <c r="AH395" i="19" s="1"/>
  <c r="S396" i="19"/>
  <c r="T396" i="19"/>
  <c r="AG396" i="19"/>
  <c r="AH396" i="19" s="1"/>
  <c r="S397" i="19"/>
  <c r="T397" i="19"/>
  <c r="AG397" i="19"/>
  <c r="AH397" i="19" s="1"/>
  <c r="S398" i="19"/>
  <c r="T398" i="19"/>
  <c r="AG398" i="19"/>
  <c r="AH398" i="19" s="1"/>
  <c r="S399" i="19"/>
  <c r="T399" i="19"/>
  <c r="AG399" i="19"/>
  <c r="AH399" i="19" s="1"/>
  <c r="S400" i="19"/>
  <c r="T400" i="19"/>
  <c r="AG400" i="19"/>
  <c r="AH400" i="19" s="1"/>
  <c r="S401" i="19"/>
  <c r="T401" i="19"/>
  <c r="AG401" i="19"/>
  <c r="AH401" i="19" s="1"/>
  <c r="S402" i="19"/>
  <c r="T402" i="19"/>
  <c r="AG402" i="19"/>
  <c r="AH402" i="19" s="1"/>
  <c r="S403" i="19"/>
  <c r="T403" i="19"/>
  <c r="AG403" i="19"/>
  <c r="AH403" i="19" s="1"/>
  <c r="S404" i="19"/>
  <c r="T404" i="19"/>
  <c r="AG404" i="19"/>
  <c r="AH404" i="19" s="1"/>
  <c r="S405" i="19"/>
  <c r="T405" i="19"/>
  <c r="AG405" i="19"/>
  <c r="AH405" i="19" s="1"/>
  <c r="S406" i="19"/>
  <c r="T406" i="19"/>
  <c r="AG406" i="19"/>
  <c r="AH406" i="19" s="1"/>
  <c r="S407" i="19"/>
  <c r="T407" i="19"/>
  <c r="AG407" i="19"/>
  <c r="AH407" i="19" s="1"/>
  <c r="S408" i="19"/>
  <c r="T408" i="19"/>
  <c r="AG408" i="19"/>
  <c r="AH408" i="19" s="1"/>
  <c r="S409" i="19"/>
  <c r="T409" i="19"/>
  <c r="AG409" i="19"/>
  <c r="AH409" i="19" s="1"/>
  <c r="S410" i="19"/>
  <c r="T410" i="19"/>
  <c r="AG410" i="19"/>
  <c r="AH410" i="19" s="1"/>
  <c r="S411" i="19"/>
  <c r="T411" i="19"/>
  <c r="AG411" i="19"/>
  <c r="AH411" i="19" s="1"/>
  <c r="S412" i="19"/>
  <c r="T412" i="19"/>
  <c r="AG412" i="19"/>
  <c r="AH412" i="19" s="1"/>
  <c r="S413" i="19"/>
  <c r="T413" i="19"/>
  <c r="AG413" i="19"/>
  <c r="AH413" i="19" s="1"/>
  <c r="S414" i="19"/>
  <c r="T414" i="19"/>
  <c r="AG414" i="19"/>
  <c r="AH414" i="19" s="1"/>
  <c r="S415" i="19"/>
  <c r="T415" i="19"/>
  <c r="AG415" i="19"/>
  <c r="AH415" i="19" s="1"/>
  <c r="S416" i="19"/>
  <c r="T416" i="19"/>
  <c r="AG416" i="19"/>
  <c r="AH416" i="19" s="1"/>
  <c r="S417" i="19"/>
  <c r="T417" i="19"/>
  <c r="AG417" i="19"/>
  <c r="AH417" i="19" s="1"/>
  <c r="S418" i="19"/>
  <c r="T418" i="19"/>
  <c r="AG418" i="19"/>
  <c r="AH418" i="19" s="1"/>
  <c r="S419" i="19"/>
  <c r="T419" i="19"/>
  <c r="AG419" i="19"/>
  <c r="AH419" i="19" s="1"/>
  <c r="S420" i="19"/>
  <c r="T420" i="19"/>
  <c r="AG420" i="19"/>
  <c r="AH420" i="19" s="1"/>
  <c r="S421" i="19"/>
  <c r="T421" i="19"/>
  <c r="AG421" i="19"/>
  <c r="AH421" i="19" s="1"/>
  <c r="S422" i="19"/>
  <c r="T422" i="19"/>
  <c r="AG422" i="19"/>
  <c r="AH422" i="19" s="1"/>
  <c r="S423" i="19"/>
  <c r="T423" i="19"/>
  <c r="AG423" i="19"/>
  <c r="AH423" i="19" s="1"/>
  <c r="S424" i="19"/>
  <c r="T424" i="19"/>
  <c r="AG424" i="19"/>
  <c r="AH424" i="19" s="1"/>
  <c r="S425" i="19"/>
  <c r="T425" i="19"/>
  <c r="AG425" i="19"/>
  <c r="AH425" i="19" s="1"/>
  <c r="S426" i="19"/>
  <c r="T426" i="19"/>
  <c r="AG426" i="19"/>
  <c r="AH426" i="19" s="1"/>
  <c r="S427" i="19"/>
  <c r="T427" i="19"/>
  <c r="AG427" i="19"/>
  <c r="AH427" i="19" s="1"/>
  <c r="S428" i="19"/>
  <c r="T428" i="19"/>
  <c r="AG428" i="19"/>
  <c r="AH428" i="19" s="1"/>
  <c r="S429" i="19"/>
  <c r="T429" i="19"/>
  <c r="AG429" i="19"/>
  <c r="AH429" i="19" s="1"/>
  <c r="S430" i="19"/>
  <c r="T430" i="19"/>
  <c r="AG430" i="19"/>
  <c r="AH430" i="19" s="1"/>
  <c r="S431" i="19"/>
  <c r="T431" i="19"/>
  <c r="AG431" i="19"/>
  <c r="AH431" i="19" s="1"/>
  <c r="S432" i="19"/>
  <c r="T432" i="19"/>
  <c r="AG432" i="19"/>
  <c r="AH432" i="19" s="1"/>
  <c r="S433" i="19"/>
  <c r="T433" i="19"/>
  <c r="AG433" i="19"/>
  <c r="AH433" i="19" s="1"/>
  <c r="S434" i="19"/>
  <c r="T434" i="19"/>
  <c r="AG434" i="19"/>
  <c r="AH434" i="19" s="1"/>
  <c r="S435" i="19"/>
  <c r="T435" i="19"/>
  <c r="AG435" i="19"/>
  <c r="AH435" i="19" s="1"/>
  <c r="S436" i="19"/>
  <c r="T436" i="19"/>
  <c r="AG436" i="19"/>
  <c r="AH436" i="19" s="1"/>
  <c r="S437" i="19"/>
  <c r="T437" i="19"/>
  <c r="AG437" i="19"/>
  <c r="AH437" i="19" s="1"/>
  <c r="S438" i="19"/>
  <c r="T438" i="19"/>
  <c r="AG438" i="19"/>
  <c r="AH438" i="19" s="1"/>
  <c r="S439" i="19"/>
  <c r="T439" i="19"/>
  <c r="AG439" i="19"/>
  <c r="AH439" i="19" s="1"/>
  <c r="S440" i="19"/>
  <c r="T440" i="19"/>
  <c r="AG440" i="19"/>
  <c r="AH440" i="19" s="1"/>
  <c r="S441" i="19"/>
  <c r="T441" i="19"/>
  <c r="AG441" i="19"/>
  <c r="AH441" i="19" s="1"/>
  <c r="S442" i="19"/>
  <c r="T442" i="19"/>
  <c r="AG442" i="19"/>
  <c r="AH442" i="19" s="1"/>
  <c r="S443" i="19"/>
  <c r="T443" i="19"/>
  <c r="AG443" i="19"/>
  <c r="AH443" i="19" s="1"/>
  <c r="S444" i="19"/>
  <c r="T444" i="19"/>
  <c r="AG444" i="19"/>
  <c r="AH444" i="19" s="1"/>
  <c r="S445" i="19"/>
  <c r="T445" i="19"/>
  <c r="AG445" i="19"/>
  <c r="AH445" i="19" s="1"/>
  <c r="S446" i="19"/>
  <c r="T446" i="19"/>
  <c r="AG446" i="19"/>
  <c r="AH446" i="19" s="1"/>
  <c r="S447" i="19"/>
  <c r="T447" i="19"/>
  <c r="AG447" i="19"/>
  <c r="AH447" i="19" s="1"/>
  <c r="S448" i="19"/>
  <c r="T448" i="19"/>
  <c r="AG448" i="19"/>
  <c r="AH448" i="19" s="1"/>
  <c r="S449" i="19"/>
  <c r="T449" i="19"/>
  <c r="AG449" i="19"/>
  <c r="AH449" i="19" s="1"/>
  <c r="S450" i="19"/>
  <c r="T450" i="19"/>
  <c r="AG450" i="19"/>
  <c r="AH450" i="19" s="1"/>
  <c r="S451" i="19"/>
  <c r="T451" i="19"/>
  <c r="AG451" i="19"/>
  <c r="AH451" i="19" s="1"/>
  <c r="S452" i="19"/>
  <c r="T452" i="19"/>
  <c r="AG452" i="19"/>
  <c r="AH452" i="19" s="1"/>
  <c r="S453" i="19"/>
  <c r="T453" i="19"/>
  <c r="AG453" i="19"/>
  <c r="AH453" i="19" s="1"/>
  <c r="S454" i="19"/>
  <c r="T454" i="19"/>
  <c r="AG454" i="19"/>
  <c r="AH454" i="19" s="1"/>
  <c r="S455" i="19"/>
  <c r="T455" i="19"/>
  <c r="AG455" i="19"/>
  <c r="AH455" i="19" s="1"/>
  <c r="S456" i="19"/>
  <c r="T456" i="19"/>
  <c r="AG456" i="19"/>
  <c r="AH456" i="19" s="1"/>
  <c r="S457" i="19"/>
  <c r="T457" i="19"/>
  <c r="AG457" i="19"/>
  <c r="AH457" i="19" s="1"/>
  <c r="S458" i="19"/>
  <c r="T458" i="19"/>
  <c r="AG458" i="19"/>
  <c r="AH458" i="19" s="1"/>
  <c r="S459" i="19"/>
  <c r="T459" i="19"/>
  <c r="AG459" i="19"/>
  <c r="AH459" i="19" s="1"/>
  <c r="S460" i="19"/>
  <c r="T460" i="19"/>
  <c r="AG460" i="19"/>
  <c r="AH460" i="19" s="1"/>
  <c r="S461" i="19"/>
  <c r="T461" i="19"/>
  <c r="AG461" i="19"/>
  <c r="AH461" i="19" s="1"/>
  <c r="S462" i="19"/>
  <c r="T462" i="19"/>
  <c r="AG462" i="19"/>
  <c r="AH462" i="19" s="1"/>
  <c r="S463" i="19"/>
  <c r="T463" i="19"/>
  <c r="AG463" i="19"/>
  <c r="AH463" i="19" s="1"/>
  <c r="S464" i="19"/>
  <c r="T464" i="19"/>
  <c r="AG464" i="19"/>
  <c r="AH464" i="19" s="1"/>
  <c r="S465" i="19"/>
  <c r="T465" i="19"/>
  <c r="AG465" i="19"/>
  <c r="AH465" i="19" s="1"/>
  <c r="S466" i="19"/>
  <c r="T466" i="19"/>
  <c r="AG466" i="19"/>
  <c r="AH466" i="19" s="1"/>
  <c r="S467" i="19"/>
  <c r="T467" i="19"/>
  <c r="AG467" i="19"/>
  <c r="AH467" i="19" s="1"/>
  <c r="S468" i="19"/>
  <c r="T468" i="19"/>
  <c r="AG468" i="19"/>
  <c r="AH468" i="19" s="1"/>
  <c r="S469" i="19"/>
  <c r="T469" i="19"/>
  <c r="AG469" i="19"/>
  <c r="AH469" i="19" s="1"/>
  <c r="S470" i="19"/>
  <c r="T470" i="19"/>
  <c r="AG470" i="19"/>
  <c r="AH470" i="19" s="1"/>
  <c r="S471" i="19"/>
  <c r="T471" i="19"/>
  <c r="AG471" i="19"/>
  <c r="AH471" i="19" s="1"/>
  <c r="S472" i="19"/>
  <c r="T472" i="19"/>
  <c r="AG472" i="19"/>
  <c r="AH472" i="19" s="1"/>
  <c r="S473" i="19"/>
  <c r="T473" i="19"/>
  <c r="AG473" i="19"/>
  <c r="AH473" i="19" s="1"/>
  <c r="S474" i="19"/>
  <c r="T474" i="19"/>
  <c r="AG474" i="19"/>
  <c r="AH474" i="19" s="1"/>
  <c r="S475" i="19"/>
  <c r="T475" i="19"/>
  <c r="AG475" i="19"/>
  <c r="AH475" i="19" s="1"/>
  <c r="S476" i="19"/>
  <c r="T476" i="19"/>
  <c r="AG476" i="19"/>
  <c r="AH476" i="19" s="1"/>
  <c r="S477" i="19"/>
  <c r="T477" i="19"/>
  <c r="AG477" i="19"/>
  <c r="AH477" i="19" s="1"/>
  <c r="S478" i="19"/>
  <c r="T478" i="19"/>
  <c r="AG478" i="19"/>
  <c r="AH478" i="19" s="1"/>
  <c r="S479" i="19"/>
  <c r="T479" i="19"/>
  <c r="AG479" i="19"/>
  <c r="AH479" i="19" s="1"/>
  <c r="S480" i="19"/>
  <c r="T480" i="19"/>
  <c r="AG480" i="19"/>
  <c r="AH480" i="19" s="1"/>
  <c r="S481" i="19"/>
  <c r="T481" i="19"/>
  <c r="AG481" i="19"/>
  <c r="AH481" i="19" s="1"/>
  <c r="S482" i="19"/>
  <c r="T482" i="19"/>
  <c r="AG482" i="19"/>
  <c r="AH482" i="19" s="1"/>
  <c r="S483" i="19"/>
  <c r="T483" i="19"/>
  <c r="AG483" i="19"/>
  <c r="AH483" i="19" s="1"/>
  <c r="S484" i="19"/>
  <c r="T484" i="19"/>
  <c r="AG484" i="19"/>
  <c r="AH484" i="19" s="1"/>
  <c r="S485" i="19"/>
  <c r="T485" i="19"/>
  <c r="AG485" i="19"/>
  <c r="AH485" i="19" s="1"/>
  <c r="S486" i="19"/>
  <c r="T486" i="19"/>
  <c r="AG486" i="19"/>
  <c r="AH486" i="19" s="1"/>
  <c r="S487" i="19"/>
  <c r="T487" i="19"/>
  <c r="AG487" i="19"/>
  <c r="AH487" i="19" s="1"/>
  <c r="S488" i="19"/>
  <c r="T488" i="19"/>
  <c r="AG488" i="19"/>
  <c r="AH488" i="19" s="1"/>
  <c r="S489" i="19"/>
  <c r="T489" i="19"/>
  <c r="AG489" i="19"/>
  <c r="AH489" i="19" s="1"/>
  <c r="S490" i="19"/>
  <c r="T490" i="19"/>
  <c r="AG490" i="19"/>
  <c r="AH490" i="19" s="1"/>
  <c r="S491" i="19"/>
  <c r="T491" i="19"/>
  <c r="AG491" i="19"/>
  <c r="AH491" i="19" s="1"/>
  <c r="S492" i="19"/>
  <c r="T492" i="19"/>
  <c r="AG492" i="19"/>
  <c r="AH492" i="19" s="1"/>
  <c r="S493" i="19"/>
  <c r="T493" i="19"/>
  <c r="AG493" i="19"/>
  <c r="AH493" i="19" s="1"/>
  <c r="S494" i="19"/>
  <c r="T494" i="19"/>
  <c r="AG494" i="19"/>
  <c r="AH494" i="19" s="1"/>
  <c r="S495" i="19"/>
  <c r="T495" i="19"/>
  <c r="AG495" i="19"/>
  <c r="AH495" i="19" s="1"/>
  <c r="S496" i="19"/>
  <c r="T496" i="19"/>
  <c r="AG496" i="19"/>
  <c r="AH496" i="19" s="1"/>
  <c r="S497" i="19"/>
  <c r="T497" i="19"/>
  <c r="AG497" i="19"/>
  <c r="AH497" i="19" s="1"/>
  <c r="S498" i="19"/>
  <c r="T498" i="19"/>
  <c r="AG498" i="19"/>
  <c r="AH498" i="19" s="1"/>
  <c r="S499" i="19"/>
  <c r="T499" i="19"/>
  <c r="AG499" i="19"/>
  <c r="AH499" i="19" s="1"/>
  <c r="S500" i="19"/>
  <c r="T500" i="19"/>
  <c r="AG500" i="19"/>
  <c r="AH500" i="19" s="1"/>
  <c r="S501" i="19"/>
  <c r="T501" i="19"/>
  <c r="AG501" i="19"/>
  <c r="AH501" i="19" s="1"/>
  <c r="AG502" i="19"/>
  <c r="AH502" i="19" s="1"/>
  <c r="AG503" i="19"/>
  <c r="AH503" i="19" s="1"/>
  <c r="AG504" i="19"/>
  <c r="AH504" i="19"/>
  <c r="AG505" i="19"/>
  <c r="AH505" i="19" s="1"/>
  <c r="AG506" i="19"/>
  <c r="AH506" i="19" s="1"/>
  <c r="AG507" i="19"/>
  <c r="AH507" i="19"/>
  <c r="AG508" i="19"/>
  <c r="AH508" i="19"/>
  <c r="AG509" i="19"/>
  <c r="AH509" i="19" s="1"/>
  <c r="AG510" i="19"/>
  <c r="AH510" i="19"/>
  <c r="AG511" i="19"/>
  <c r="AH511" i="19" s="1"/>
  <c r="AG512" i="19"/>
  <c r="AH512" i="19" s="1"/>
  <c r="AG513" i="19"/>
  <c r="AH513" i="19" s="1"/>
  <c r="AG514" i="19"/>
  <c r="AH514" i="19" s="1"/>
  <c r="AG515" i="19"/>
  <c r="AH515" i="19" s="1"/>
  <c r="AG516" i="19"/>
  <c r="AH516" i="19"/>
  <c r="AG517" i="19"/>
  <c r="AH517" i="19"/>
  <c r="AG518" i="19"/>
  <c r="AH518" i="19" s="1"/>
  <c r="AG519" i="19"/>
  <c r="AH519" i="19"/>
  <c r="AG520" i="19"/>
  <c r="AH520" i="19"/>
  <c r="AG521" i="19"/>
  <c r="AH521" i="19"/>
  <c r="AG522" i="19"/>
  <c r="AH522" i="19" s="1"/>
  <c r="AG523" i="19"/>
  <c r="AH523" i="19" s="1"/>
  <c r="AG524" i="19"/>
  <c r="AH524" i="19" s="1"/>
  <c r="AG525" i="19"/>
  <c r="AH525" i="19" s="1"/>
  <c r="AG526" i="19"/>
  <c r="AH526" i="19" s="1"/>
  <c r="AG527" i="19"/>
  <c r="AH527" i="19" s="1"/>
  <c r="AG528" i="19"/>
  <c r="AH528" i="19" s="1"/>
  <c r="AG529" i="19"/>
  <c r="AH529" i="19"/>
  <c r="AG530" i="19"/>
  <c r="AH530" i="19" s="1"/>
  <c r="AG531" i="19"/>
  <c r="AH531" i="19" s="1"/>
  <c r="AG532" i="19"/>
  <c r="AH532" i="19"/>
  <c r="AG533" i="19"/>
  <c r="AH533" i="19"/>
  <c r="AG534" i="19"/>
  <c r="AH534" i="19"/>
  <c r="AG535" i="19"/>
  <c r="AH535" i="19" s="1"/>
  <c r="AG536" i="19"/>
  <c r="AH536" i="19" s="1"/>
  <c r="AG537" i="19"/>
  <c r="AH537" i="19"/>
  <c r="AG538" i="19"/>
  <c r="AH538" i="19" s="1"/>
  <c r="AG539" i="19"/>
  <c r="AH539" i="19" s="1"/>
  <c r="AG540" i="19"/>
  <c r="AH540" i="19" s="1"/>
  <c r="AG541" i="19"/>
  <c r="AH541" i="19" s="1"/>
  <c r="AG542" i="19"/>
  <c r="AH542" i="19" s="1"/>
  <c r="AG543" i="19"/>
  <c r="AH543" i="19" s="1"/>
  <c r="AG544" i="19"/>
  <c r="AH544" i="19" s="1"/>
  <c r="AG545" i="19"/>
  <c r="AH545" i="19"/>
  <c r="AG546" i="19"/>
  <c r="AH546" i="19"/>
  <c r="AG547" i="19"/>
  <c r="AH547" i="19"/>
  <c r="AG548" i="19"/>
  <c r="AH548" i="19" s="1"/>
  <c r="AG549" i="19"/>
  <c r="AH549" i="19"/>
  <c r="AG550" i="19"/>
  <c r="AH550" i="19"/>
  <c r="AG551" i="19"/>
  <c r="AH551" i="19" s="1"/>
  <c r="AG552" i="19"/>
  <c r="AH552" i="19" s="1"/>
  <c r="AG553" i="19"/>
  <c r="AH553" i="19" s="1"/>
  <c r="AG554" i="19"/>
  <c r="AH554" i="19" s="1"/>
  <c r="AG555" i="19"/>
  <c r="AH555" i="19" s="1"/>
  <c r="AG556" i="19"/>
  <c r="AH556" i="19" s="1"/>
  <c r="AG557" i="19"/>
  <c r="AH557" i="19" s="1"/>
  <c r="AG558" i="19"/>
  <c r="AH558" i="19"/>
  <c r="AG559" i="19"/>
  <c r="AH559" i="19"/>
  <c r="AG560" i="19"/>
  <c r="AH560" i="19" s="1"/>
  <c r="AG561" i="19"/>
  <c r="AH561" i="19" s="1"/>
  <c r="AG562" i="19"/>
  <c r="AH562" i="19"/>
  <c r="AG563" i="19"/>
  <c r="AH563" i="19"/>
  <c r="AG564" i="19"/>
  <c r="AH564" i="19" s="1"/>
  <c r="AG565" i="19"/>
  <c r="AH565" i="19" s="1"/>
  <c r="AG566" i="19"/>
  <c r="AH566" i="19" s="1"/>
  <c r="AG567" i="19"/>
  <c r="AH567" i="19"/>
  <c r="AG568" i="19"/>
  <c r="AH568" i="19" s="1"/>
  <c r="AG569" i="19"/>
  <c r="AH569" i="19" s="1"/>
  <c r="AG570" i="19"/>
  <c r="AH570" i="19" s="1"/>
  <c r="AG571" i="19"/>
  <c r="AH571" i="19"/>
  <c r="AG572" i="19"/>
  <c r="AH572" i="19" s="1"/>
  <c r="AG573" i="19"/>
  <c r="AH573" i="19" s="1"/>
  <c r="AG574" i="19"/>
  <c r="AH574" i="19" s="1"/>
  <c r="AG575" i="19"/>
  <c r="AH575" i="19"/>
  <c r="AG576" i="19"/>
  <c r="AH576" i="19"/>
  <c r="AG577" i="19"/>
  <c r="AH577" i="19" s="1"/>
  <c r="AG578" i="19"/>
  <c r="AH578" i="19" s="1"/>
  <c r="AG579" i="19"/>
  <c r="AH579" i="19"/>
  <c r="AG580" i="19"/>
  <c r="AH580" i="19"/>
  <c r="AG581" i="19"/>
  <c r="AH581" i="19" s="1"/>
  <c r="AG582" i="19"/>
  <c r="AH582" i="19" s="1"/>
  <c r="AG583" i="19"/>
  <c r="AH583" i="19" s="1"/>
  <c r="AG584" i="19"/>
  <c r="AH584" i="19" s="1"/>
  <c r="AG585" i="19"/>
  <c r="AH585" i="19" s="1"/>
  <c r="AG586" i="19"/>
  <c r="AH586" i="19" s="1"/>
  <c r="AG587" i="19"/>
  <c r="AH587" i="19" s="1"/>
  <c r="AG588" i="19"/>
  <c r="AH588" i="19"/>
  <c r="AG589" i="19"/>
  <c r="AH589" i="19"/>
  <c r="AG590" i="19"/>
  <c r="AH590" i="19" s="1"/>
  <c r="AG591" i="19"/>
  <c r="AH591" i="19"/>
  <c r="AG592" i="19"/>
  <c r="AH592" i="19"/>
  <c r="AG593" i="19"/>
  <c r="AH593" i="19"/>
  <c r="AG594" i="19"/>
  <c r="AH594" i="19" s="1"/>
  <c r="AG595" i="19"/>
  <c r="AH595" i="19" s="1"/>
  <c r="AG596" i="19"/>
  <c r="AH596" i="19" s="1"/>
  <c r="AG597" i="19"/>
  <c r="AH597" i="19" s="1"/>
  <c r="AG598" i="19"/>
  <c r="AH598" i="19" s="1"/>
  <c r="AG599" i="19"/>
  <c r="AH599" i="19" s="1"/>
  <c r="AG600" i="19"/>
  <c r="AH600" i="19" s="1"/>
  <c r="AG601" i="19"/>
  <c r="AH601" i="19"/>
  <c r="AG602" i="19"/>
  <c r="AH602" i="19" s="1"/>
  <c r="AG603" i="19"/>
  <c r="AH603" i="19" s="1"/>
  <c r="AG604" i="19"/>
  <c r="AH604" i="19"/>
  <c r="AG605" i="19"/>
  <c r="AH605" i="19"/>
  <c r="AG606" i="19"/>
  <c r="AH606" i="19"/>
  <c r="AG607" i="19"/>
  <c r="AH607" i="19" s="1"/>
  <c r="AG608" i="19"/>
  <c r="AH608" i="19" s="1"/>
  <c r="AG609" i="19"/>
  <c r="AH609" i="19"/>
  <c r="AG610" i="19"/>
  <c r="AH610" i="19" s="1"/>
  <c r="AG611" i="19"/>
  <c r="AH611" i="19" s="1"/>
  <c r="AG612" i="19"/>
  <c r="AH612" i="19" s="1"/>
  <c r="AG613" i="19"/>
  <c r="AH613" i="19" s="1"/>
  <c r="AG614" i="19"/>
  <c r="AH614" i="19" s="1"/>
  <c r="AG615" i="19"/>
  <c r="AH615" i="19" s="1"/>
  <c r="AG616" i="19"/>
  <c r="AH616" i="19" s="1"/>
  <c r="AG617" i="19"/>
  <c r="AH617" i="19"/>
  <c r="AG618" i="19"/>
  <c r="AH618" i="19"/>
  <c r="AG619" i="19"/>
  <c r="AH619" i="19"/>
  <c r="AG620" i="19"/>
  <c r="AH620" i="19" s="1"/>
  <c r="AG621" i="19"/>
  <c r="AH621" i="19"/>
  <c r="AG622" i="19"/>
  <c r="AH622" i="19"/>
  <c r="AG623" i="19"/>
  <c r="AH623" i="19" s="1"/>
  <c r="AG624" i="19"/>
  <c r="AH624" i="19" s="1"/>
  <c r="AG625" i="19"/>
  <c r="AH625" i="19" s="1"/>
  <c r="AG626" i="19"/>
  <c r="AH626" i="19" s="1"/>
  <c r="AG627" i="19"/>
  <c r="AH627" i="19" s="1"/>
  <c r="AG628" i="19"/>
  <c r="AH628" i="19" s="1"/>
  <c r="AG629" i="19"/>
  <c r="AH629" i="19" s="1"/>
  <c r="AG630" i="19"/>
  <c r="AH630" i="19"/>
  <c r="AG631" i="19"/>
  <c r="AH631" i="19"/>
  <c r="AG632" i="19"/>
  <c r="AH632" i="19" s="1"/>
  <c r="AG633" i="19"/>
  <c r="AH633" i="19" s="1"/>
  <c r="AG634" i="19"/>
  <c r="AH634" i="19"/>
  <c r="AG635" i="19"/>
  <c r="AH635" i="19"/>
  <c r="AG636" i="19"/>
  <c r="AH636" i="19" s="1"/>
  <c r="AG637" i="19"/>
  <c r="AH637" i="19" s="1"/>
  <c r="AG638" i="19"/>
  <c r="AH638" i="19" s="1"/>
  <c r="AG639" i="19"/>
  <c r="AH639" i="19"/>
  <c r="AG640" i="19"/>
  <c r="AH640" i="19" s="1"/>
  <c r="AG641" i="19"/>
  <c r="AH641" i="19" s="1"/>
  <c r="AG642" i="19"/>
  <c r="AH642" i="19" s="1"/>
  <c r="AG643" i="19"/>
  <c r="AH643" i="19"/>
  <c r="AG644" i="19"/>
  <c r="AH644" i="19" s="1"/>
  <c r="AG645" i="19"/>
  <c r="AH645" i="19" s="1"/>
  <c r="AG646" i="19"/>
  <c r="AH646" i="19" s="1"/>
  <c r="AG647" i="19"/>
  <c r="AH647" i="19"/>
  <c r="AG648" i="19"/>
  <c r="AH648" i="19"/>
  <c r="AG649" i="19"/>
  <c r="AH649" i="19" s="1"/>
  <c r="AG650" i="19"/>
  <c r="AH650" i="19" s="1"/>
  <c r="AG651" i="19"/>
  <c r="AH651" i="19"/>
  <c r="AG652" i="19"/>
  <c r="AH652" i="19"/>
  <c r="AG653" i="19"/>
  <c r="AH653" i="19" s="1"/>
  <c r="AG654" i="19"/>
  <c r="AH654" i="19" s="1"/>
  <c r="AG655" i="19"/>
  <c r="AH655" i="19" s="1"/>
  <c r="AG656" i="19"/>
  <c r="AH656" i="19" s="1"/>
  <c r="AG657" i="19"/>
  <c r="AH657" i="19" s="1"/>
  <c r="AG658" i="19"/>
  <c r="AH658" i="19" s="1"/>
  <c r="AG659" i="19"/>
  <c r="AH659" i="19" s="1"/>
  <c r="AG660" i="19"/>
  <c r="AH660" i="19"/>
  <c r="AG661" i="19"/>
  <c r="AH661" i="19"/>
  <c r="AG662" i="19"/>
  <c r="AH662" i="19" s="1"/>
  <c r="AG663" i="19"/>
  <c r="AH663" i="19"/>
  <c r="AG664" i="19"/>
  <c r="AH664" i="19"/>
  <c r="AG665" i="19"/>
  <c r="AH665" i="19"/>
  <c r="AG666" i="19"/>
  <c r="AH666" i="19" s="1"/>
  <c r="AG667" i="19"/>
  <c r="AH667" i="19" s="1"/>
  <c r="AG668" i="19"/>
  <c r="AH668" i="19" s="1"/>
  <c r="AG669" i="19"/>
  <c r="AH669" i="19" s="1"/>
  <c r="AG670" i="19"/>
  <c r="AH670" i="19" s="1"/>
  <c r="AG671" i="19"/>
  <c r="AH671" i="19" s="1"/>
  <c r="AG672" i="19"/>
  <c r="AH672" i="19" s="1"/>
  <c r="AG673" i="19"/>
  <c r="AH673" i="19"/>
  <c r="AG674" i="19"/>
  <c r="AH674" i="19" s="1"/>
  <c r="AG675" i="19"/>
  <c r="AH675" i="19" s="1"/>
  <c r="AG676" i="19"/>
  <c r="AH676" i="19"/>
  <c r="AG677" i="19"/>
  <c r="AH677" i="19"/>
  <c r="AG678" i="19"/>
  <c r="AH678" i="19"/>
  <c r="AG679" i="19"/>
  <c r="AH679" i="19" s="1"/>
  <c r="AG680" i="19"/>
  <c r="AH680" i="19" s="1"/>
  <c r="AG681" i="19"/>
  <c r="AH681" i="19"/>
  <c r="AG682" i="19"/>
  <c r="AH682" i="19" s="1"/>
  <c r="AG683" i="19"/>
  <c r="AH683" i="19" s="1"/>
  <c r="AG684" i="19"/>
  <c r="AH684" i="19" s="1"/>
  <c r="AG685" i="19"/>
  <c r="AH685" i="19" s="1"/>
  <c r="AG686" i="19"/>
  <c r="AH686" i="19" s="1"/>
  <c r="AG687" i="19"/>
  <c r="AH687" i="19" s="1"/>
  <c r="AG688" i="19"/>
  <c r="AH688" i="19" s="1"/>
  <c r="AG689" i="19"/>
  <c r="AH689" i="19"/>
  <c r="AG690" i="19"/>
  <c r="AH690" i="19"/>
  <c r="AG691" i="19"/>
  <c r="AH691" i="19"/>
  <c r="AG692" i="19"/>
  <c r="AH692" i="19" s="1"/>
  <c r="AG693" i="19"/>
  <c r="AH693" i="19"/>
  <c r="AG694" i="19"/>
  <c r="AH694" i="19"/>
  <c r="AG695" i="19"/>
  <c r="AH695" i="19" s="1"/>
  <c r="AG696" i="19"/>
  <c r="AH696" i="19" s="1"/>
  <c r="AG697" i="19"/>
  <c r="AH697" i="19" s="1"/>
  <c r="AG698" i="19"/>
  <c r="AH698" i="19" s="1"/>
  <c r="AG699" i="19"/>
  <c r="AH699" i="19" s="1"/>
  <c r="AG700" i="19"/>
  <c r="AH700" i="19" s="1"/>
  <c r="AG701" i="19"/>
  <c r="AH701" i="19" s="1"/>
  <c r="AG702" i="19"/>
  <c r="AH702" i="19"/>
  <c r="AG703" i="19"/>
  <c r="AH703" i="19"/>
  <c r="AG704" i="19"/>
  <c r="AH704" i="19" s="1"/>
  <c r="AG705" i="19"/>
  <c r="AH705" i="19" s="1"/>
  <c r="AG706" i="19"/>
  <c r="AH706" i="19"/>
  <c r="AG707" i="19"/>
  <c r="AH707" i="19"/>
  <c r="AG708" i="19"/>
  <c r="AH708" i="19" s="1"/>
  <c r="AG709" i="19"/>
  <c r="AH709" i="19" s="1"/>
  <c r="AG710" i="19"/>
  <c r="AH710" i="19" s="1"/>
  <c r="AG711" i="19"/>
  <c r="AH711" i="19"/>
  <c r="AG712" i="19"/>
  <c r="AH712" i="19" s="1"/>
  <c r="AG713" i="19"/>
  <c r="AH713" i="19" s="1"/>
  <c r="AG714" i="19"/>
  <c r="AH714" i="19" s="1"/>
  <c r="AG715" i="19"/>
  <c r="AH715" i="19"/>
  <c r="AG716" i="19"/>
  <c r="AH716" i="19" s="1"/>
  <c r="AG717" i="19"/>
  <c r="AH717" i="19" s="1"/>
  <c r="AG718" i="19"/>
  <c r="AH718" i="19" s="1"/>
  <c r="AG719" i="19"/>
  <c r="AH719" i="19"/>
  <c r="AG720" i="19"/>
  <c r="AH720" i="19"/>
  <c r="AG721" i="19"/>
  <c r="AH721" i="19" s="1"/>
  <c r="AG722" i="19"/>
  <c r="AH722" i="19" s="1"/>
  <c r="AG723" i="19"/>
  <c r="AH723" i="19"/>
  <c r="AG724" i="19"/>
  <c r="AH724" i="19"/>
  <c r="AG725" i="19"/>
  <c r="AH725" i="19" s="1"/>
  <c r="AG726" i="19"/>
  <c r="AH726" i="19" s="1"/>
  <c r="AG727" i="19"/>
  <c r="AH727" i="19" s="1"/>
  <c r="AG728" i="19"/>
  <c r="AH728" i="19" s="1"/>
  <c r="AG729" i="19"/>
  <c r="AH729" i="19" s="1"/>
  <c r="AG730" i="19"/>
  <c r="AH730" i="19" s="1"/>
  <c r="AG731" i="19"/>
  <c r="AH731" i="19" s="1"/>
  <c r="AG732" i="19"/>
  <c r="AH732" i="19"/>
  <c r="AG733" i="19"/>
  <c r="AH733" i="19"/>
  <c r="AG734" i="19"/>
  <c r="AH734" i="19" s="1"/>
  <c r="AG735" i="19"/>
  <c r="AH735" i="19"/>
  <c r="AG736" i="19"/>
  <c r="AH736" i="19"/>
  <c r="AG737" i="19"/>
  <c r="AH737" i="19"/>
  <c r="AG738" i="19"/>
  <c r="AH738" i="19" s="1"/>
  <c r="AG739" i="19"/>
  <c r="AH739" i="19" s="1"/>
  <c r="AG740" i="19"/>
  <c r="AH740" i="19" s="1"/>
  <c r="AG741" i="19"/>
  <c r="AH741" i="19" s="1"/>
  <c r="AG742" i="19"/>
  <c r="AH742" i="19" s="1"/>
  <c r="AG743" i="19"/>
  <c r="AH743" i="19" s="1"/>
  <c r="AG744" i="19"/>
  <c r="AH744" i="19" s="1"/>
  <c r="AG745" i="19"/>
  <c r="AH745" i="19"/>
  <c r="AG746" i="19"/>
  <c r="AH746" i="19" s="1"/>
  <c r="AG747" i="19"/>
  <c r="AH747" i="19" s="1"/>
  <c r="AG748" i="19"/>
  <c r="AH748" i="19"/>
  <c r="AG749" i="19"/>
  <c r="AH749" i="19"/>
  <c r="AG750" i="19"/>
  <c r="AH750" i="19"/>
  <c r="AG751" i="19"/>
  <c r="AH751" i="19" s="1"/>
  <c r="AG752" i="19"/>
  <c r="AH752" i="19" s="1"/>
  <c r="AG753" i="19"/>
  <c r="AH753" i="19"/>
  <c r="AG754" i="19"/>
  <c r="AH754" i="19" s="1"/>
  <c r="AG755" i="19"/>
  <c r="AH755" i="19" s="1"/>
  <c r="AG756" i="19"/>
  <c r="AH756" i="19" s="1"/>
  <c r="AG757" i="19"/>
  <c r="AH757" i="19" s="1"/>
  <c r="AG758" i="19"/>
  <c r="AH758" i="19" s="1"/>
  <c r="AG759" i="19"/>
  <c r="AH759" i="19" s="1"/>
  <c r="AG760" i="19"/>
  <c r="AH760" i="19" s="1"/>
  <c r="AG761" i="19"/>
  <c r="AH761" i="19"/>
  <c r="AG762" i="19"/>
  <c r="AH762" i="19"/>
  <c r="AG763" i="19"/>
  <c r="AH763" i="19"/>
  <c r="AG764" i="19"/>
  <c r="AH764" i="19" s="1"/>
  <c r="AG765" i="19"/>
  <c r="AH765" i="19"/>
  <c r="AG766" i="19"/>
  <c r="AH766" i="19"/>
  <c r="AG767" i="19"/>
  <c r="AH767" i="19" s="1"/>
  <c r="AG768" i="19"/>
  <c r="AH768" i="19" s="1"/>
  <c r="AG769" i="19"/>
  <c r="AH769" i="19" s="1"/>
  <c r="AG770" i="19"/>
  <c r="AH770" i="19" s="1"/>
  <c r="AG771" i="19"/>
  <c r="AH771" i="19" s="1"/>
  <c r="AG772" i="19"/>
  <c r="AH772" i="19" s="1"/>
  <c r="AG773" i="19"/>
  <c r="AH773" i="19" s="1"/>
  <c r="AG774" i="19"/>
  <c r="AH774" i="19"/>
  <c r="AG775" i="19"/>
  <c r="AH775" i="19"/>
  <c r="AG776" i="19"/>
  <c r="AH776" i="19" s="1"/>
  <c r="AG777" i="19"/>
  <c r="AH777" i="19" s="1"/>
  <c r="AG778" i="19"/>
  <c r="AH778" i="19"/>
  <c r="AG779" i="19"/>
  <c r="AH779" i="19"/>
  <c r="AG780" i="19"/>
  <c r="AH780" i="19" s="1"/>
  <c r="AG781" i="19"/>
  <c r="AH781" i="19" s="1"/>
  <c r="AG782" i="19"/>
  <c r="AH782" i="19" s="1"/>
  <c r="AG783" i="19"/>
  <c r="AH783" i="19"/>
  <c r="AG784" i="19"/>
  <c r="AH784" i="19" s="1"/>
  <c r="AG785" i="19"/>
  <c r="AH785" i="19" s="1"/>
  <c r="AG786" i="19"/>
  <c r="AH786" i="19" s="1"/>
  <c r="AG787" i="19"/>
  <c r="AH787" i="19"/>
  <c r="AG788" i="19"/>
  <c r="AH788" i="19" s="1"/>
  <c r="AG789" i="19"/>
  <c r="AH789" i="19" s="1"/>
  <c r="AG790" i="19"/>
  <c r="AH790" i="19" s="1"/>
  <c r="AG791" i="19"/>
  <c r="AH791" i="19"/>
  <c r="AG792" i="19"/>
  <c r="AH792" i="19"/>
  <c r="AG793" i="19"/>
  <c r="AH793" i="19" s="1"/>
  <c r="AG794" i="19"/>
  <c r="AH794" i="19" s="1"/>
  <c r="AG795" i="19"/>
  <c r="AH795" i="19"/>
  <c r="AG796" i="19"/>
  <c r="AH796" i="19"/>
  <c r="AG797" i="19"/>
  <c r="AH797" i="19" s="1"/>
  <c r="AG798" i="19"/>
  <c r="AH798" i="19" s="1"/>
  <c r="AG799" i="19"/>
  <c r="AH799" i="19" s="1"/>
  <c r="AG800" i="19"/>
  <c r="AH800" i="19" s="1"/>
  <c r="AG801" i="19"/>
  <c r="AH801" i="19" s="1"/>
  <c r="AG802" i="19"/>
  <c r="AH802" i="19" s="1"/>
  <c r="AG803" i="19"/>
  <c r="AH803" i="19" s="1"/>
  <c r="AG804" i="19"/>
  <c r="AH804" i="19"/>
  <c r="AG805" i="19"/>
  <c r="AH805" i="19"/>
  <c r="AG806" i="19"/>
  <c r="AH806" i="19" s="1"/>
  <c r="AG807" i="19"/>
  <c r="AH807" i="19"/>
  <c r="AG808" i="19"/>
  <c r="AH808" i="19"/>
  <c r="AG809" i="19"/>
  <c r="AH809" i="19"/>
  <c r="AG810" i="19"/>
  <c r="AH810" i="19" s="1"/>
  <c r="AG811" i="19"/>
  <c r="AH811" i="19" s="1"/>
  <c r="AG812" i="19"/>
  <c r="AH812" i="19" s="1"/>
  <c r="AG813" i="19"/>
  <c r="AH813" i="19" s="1"/>
  <c r="AG814" i="19"/>
  <c r="AH814" i="19" s="1"/>
  <c r="AG815" i="19"/>
  <c r="AH815" i="19" s="1"/>
  <c r="AG816" i="19"/>
  <c r="AH816" i="19" s="1"/>
  <c r="AG817" i="19"/>
  <c r="AH817" i="19"/>
  <c r="AG818" i="19"/>
  <c r="AH818" i="19" s="1"/>
  <c r="AG819" i="19"/>
  <c r="AH819" i="19" s="1"/>
  <c r="AG820" i="19"/>
  <c r="AH820" i="19"/>
  <c r="AG821" i="19"/>
  <c r="AH821" i="19"/>
  <c r="AG822" i="19"/>
  <c r="AH822" i="19"/>
  <c r="AG823" i="19"/>
  <c r="AH823" i="19" s="1"/>
  <c r="AG824" i="19"/>
  <c r="AH824" i="19" s="1"/>
  <c r="AG825" i="19"/>
  <c r="AH825" i="19"/>
  <c r="AG826" i="19"/>
  <c r="AH826" i="19" s="1"/>
  <c r="AG827" i="19"/>
  <c r="AH827" i="19" s="1"/>
  <c r="AG828" i="19"/>
  <c r="AH828" i="19" s="1"/>
  <c r="AG829" i="19"/>
  <c r="AH829" i="19" s="1"/>
  <c r="AG830" i="19"/>
  <c r="AH830" i="19" s="1"/>
  <c r="AG831" i="19"/>
  <c r="AH831" i="19" s="1"/>
  <c r="AG832" i="19"/>
  <c r="AH832" i="19" s="1"/>
  <c r="AG833" i="19"/>
  <c r="AH833" i="19"/>
  <c r="AG834" i="19"/>
  <c r="AH834" i="19"/>
  <c r="AG835" i="19"/>
  <c r="AH835" i="19"/>
  <c r="AG836" i="19"/>
  <c r="AH836" i="19" s="1"/>
  <c r="AG837" i="19"/>
  <c r="AH837" i="19"/>
  <c r="AG838" i="19"/>
  <c r="AH838" i="19"/>
  <c r="AG839" i="19"/>
  <c r="AH839" i="19" s="1"/>
  <c r="AG840" i="19"/>
  <c r="AH840" i="19" s="1"/>
  <c r="AG841" i="19"/>
  <c r="AH841" i="19" s="1"/>
  <c r="AG842" i="19"/>
  <c r="AH842" i="19" s="1"/>
  <c r="AG843" i="19"/>
  <c r="AH843" i="19" s="1"/>
  <c r="AG844" i="19"/>
  <c r="AH844" i="19" s="1"/>
  <c r="AG845" i="19"/>
  <c r="AH845" i="19" s="1"/>
  <c r="AG846" i="19"/>
  <c r="AH846" i="19"/>
  <c r="AG847" i="19"/>
  <c r="AH847" i="19"/>
  <c r="AG848" i="19"/>
  <c r="AH848" i="19" s="1"/>
  <c r="AG849" i="19"/>
  <c r="AH849" i="19" s="1"/>
  <c r="AG850" i="19"/>
  <c r="AH850" i="19"/>
  <c r="AG851" i="19"/>
  <c r="AH851" i="19"/>
  <c r="AG852" i="19"/>
  <c r="AH852" i="19" s="1"/>
  <c r="AG853" i="19"/>
  <c r="AH853" i="19" s="1"/>
  <c r="AG854" i="19"/>
  <c r="AH854" i="19" s="1"/>
  <c r="AG855" i="19"/>
  <c r="AH855" i="19"/>
  <c r="AG856" i="19"/>
  <c r="AH856" i="19" s="1"/>
  <c r="AG857" i="19"/>
  <c r="AH857" i="19" s="1"/>
  <c r="AG858" i="19"/>
  <c r="AH858" i="19" s="1"/>
  <c r="AG859" i="19"/>
  <c r="AH859" i="19"/>
  <c r="AG860" i="19"/>
  <c r="AH860" i="19" s="1"/>
  <c r="AG861" i="19"/>
  <c r="AH861" i="19" s="1"/>
  <c r="AG862" i="19"/>
  <c r="AH862" i="19" s="1"/>
  <c r="AG863" i="19"/>
  <c r="AH863" i="19"/>
  <c r="AG864" i="19"/>
  <c r="AH864" i="19"/>
  <c r="AG865" i="19"/>
  <c r="AH865" i="19" s="1"/>
  <c r="AG866" i="19"/>
  <c r="AH866" i="19" s="1"/>
  <c r="AG867" i="19"/>
  <c r="AH867" i="19"/>
  <c r="AG868" i="19"/>
  <c r="AH868" i="19"/>
  <c r="AG869" i="19"/>
  <c r="AH869" i="19" s="1"/>
  <c r="AG870" i="19"/>
  <c r="AH870" i="19" s="1"/>
  <c r="AG871" i="19"/>
  <c r="AH871" i="19" s="1"/>
  <c r="AG872" i="19"/>
  <c r="AH872" i="19" s="1"/>
  <c r="AG873" i="19"/>
  <c r="AH873" i="19" s="1"/>
  <c r="AG874" i="19"/>
  <c r="AH874" i="19" s="1"/>
  <c r="AG875" i="19"/>
  <c r="AH875" i="19" s="1"/>
  <c r="AG876" i="19"/>
  <c r="AH876" i="19"/>
  <c r="AG877" i="19"/>
  <c r="AH877" i="19"/>
  <c r="AG878" i="19"/>
  <c r="AH878" i="19" s="1"/>
  <c r="AG879" i="19"/>
  <c r="AH879" i="19"/>
  <c r="AG880" i="19"/>
  <c r="AH880" i="19"/>
  <c r="AG881" i="19"/>
  <c r="AH881" i="19"/>
  <c r="AG882" i="19"/>
  <c r="AH882" i="19" s="1"/>
  <c r="AG883" i="19"/>
  <c r="AH883" i="19" s="1"/>
  <c r="AG884" i="19"/>
  <c r="AH884" i="19" s="1"/>
  <c r="AG885" i="19"/>
  <c r="AH885" i="19" s="1"/>
  <c r="AG886" i="19"/>
  <c r="AH886" i="19" s="1"/>
  <c r="AG887" i="19"/>
  <c r="AH887" i="19" s="1"/>
  <c r="AG888" i="19"/>
  <c r="AH888" i="19" s="1"/>
  <c r="AG889" i="19"/>
  <c r="AH889" i="19"/>
  <c r="AG890" i="19"/>
  <c r="AH890" i="19" s="1"/>
  <c r="AG891" i="19"/>
  <c r="AH891" i="19" s="1"/>
  <c r="AG892" i="19"/>
  <c r="AH892" i="19"/>
  <c r="AG893" i="19"/>
  <c r="AH893" i="19"/>
  <c r="AG894" i="19"/>
  <c r="AH894" i="19"/>
  <c r="AG895" i="19"/>
  <c r="AH895" i="19" s="1"/>
  <c r="AG896" i="19"/>
  <c r="AH896" i="19" s="1"/>
  <c r="AG897" i="19"/>
  <c r="AH897" i="19"/>
  <c r="AG898" i="19"/>
  <c r="AH898" i="19" s="1"/>
  <c r="AG899" i="19"/>
  <c r="AH899" i="19" s="1"/>
  <c r="AG900" i="19"/>
  <c r="AH900" i="19" s="1"/>
  <c r="AG901" i="19"/>
  <c r="AH901" i="19" s="1"/>
  <c r="AG902" i="19"/>
  <c r="AH902" i="19" s="1"/>
  <c r="AG903" i="19"/>
  <c r="AH903" i="19" s="1"/>
  <c r="AG904" i="19"/>
  <c r="AH904" i="19" s="1"/>
  <c r="AG905" i="19"/>
  <c r="AH905" i="19"/>
  <c r="AG906" i="19"/>
  <c r="AH906" i="19"/>
  <c r="AG907" i="19"/>
  <c r="AH907" i="19"/>
  <c r="AG908" i="19"/>
  <c r="AH908" i="19" s="1"/>
  <c r="AG909" i="19"/>
  <c r="AH909" i="19" s="1"/>
  <c r="AG910" i="19"/>
  <c r="AH910" i="19" s="1"/>
  <c r="AG911" i="19"/>
  <c r="AH911" i="19"/>
  <c r="AG912" i="19"/>
  <c r="AH912" i="19"/>
  <c r="AG913" i="19"/>
  <c r="AH913" i="19"/>
  <c r="AG914" i="19"/>
  <c r="AH914" i="19" s="1"/>
  <c r="AG915" i="19"/>
  <c r="AH915" i="19" s="1"/>
  <c r="AG916" i="19"/>
  <c r="AH916" i="19" s="1"/>
  <c r="AG917" i="19"/>
  <c r="AH917" i="19"/>
  <c r="AG918" i="19"/>
  <c r="AH918" i="19"/>
  <c r="AG919" i="19"/>
  <c r="AH919" i="19"/>
  <c r="AG920" i="19"/>
  <c r="AH920" i="19" s="1"/>
  <c r="AG921" i="19"/>
  <c r="AH921" i="19" s="1"/>
  <c r="AG922" i="19"/>
  <c r="AH922" i="19" s="1"/>
  <c r="AG923" i="19"/>
  <c r="AH923" i="19"/>
  <c r="AG924" i="19"/>
  <c r="AH924" i="19"/>
  <c r="AG925" i="19"/>
  <c r="AH925" i="19"/>
  <c r="AG926" i="19"/>
  <c r="AH926" i="19" s="1"/>
  <c r="AG927" i="19"/>
  <c r="AH927" i="19" s="1"/>
  <c r="AG928" i="19"/>
  <c r="AH928" i="19" s="1"/>
  <c r="AG929" i="19"/>
  <c r="AH929" i="19"/>
  <c r="G112" i="19" s="1"/>
  <c r="U112" i="19" s="1"/>
  <c r="AG930" i="19"/>
  <c r="AH930" i="19"/>
  <c r="AG931" i="19"/>
  <c r="AH931" i="19"/>
  <c r="AG932" i="19"/>
  <c r="AH932" i="19" s="1"/>
  <c r="AG933" i="19"/>
  <c r="AH933" i="19" s="1"/>
  <c r="AG934" i="19"/>
  <c r="AH934" i="19" s="1"/>
  <c r="AG935" i="19"/>
  <c r="AH935" i="19"/>
  <c r="AG936" i="19"/>
  <c r="AH936" i="19"/>
  <c r="AG937" i="19"/>
  <c r="AH937" i="19"/>
  <c r="AG938" i="19"/>
  <c r="AH938" i="19" s="1"/>
  <c r="AG939" i="19"/>
  <c r="AH939" i="19" s="1"/>
  <c r="AG940" i="19"/>
  <c r="AH940" i="19" s="1"/>
  <c r="AG941" i="19"/>
  <c r="AH941" i="19"/>
  <c r="AG942" i="19"/>
  <c r="AH942" i="19"/>
  <c r="AG943" i="19"/>
  <c r="AH943" i="19"/>
  <c r="AG944" i="19"/>
  <c r="AH944" i="19" s="1"/>
  <c r="AG945" i="19"/>
  <c r="AH945" i="19" s="1"/>
  <c r="AG946" i="19"/>
  <c r="AH946" i="19" s="1"/>
  <c r="AG947" i="19"/>
  <c r="AH947" i="19"/>
  <c r="AG948" i="19"/>
  <c r="AH948" i="19"/>
  <c r="AG949" i="19"/>
  <c r="AH949" i="19"/>
  <c r="AG950" i="19"/>
  <c r="AH950" i="19" s="1"/>
  <c r="AG951" i="19"/>
  <c r="AH951" i="19" s="1"/>
  <c r="AG952" i="19"/>
  <c r="AH952" i="19" s="1"/>
  <c r="AG953" i="19"/>
  <c r="AH953" i="19"/>
  <c r="AG954" i="19"/>
  <c r="AH954" i="19"/>
  <c r="AG955" i="19"/>
  <c r="AH955" i="19"/>
  <c r="AG956" i="19"/>
  <c r="AH956" i="19" s="1"/>
  <c r="AG957" i="19"/>
  <c r="AH957" i="19" s="1"/>
  <c r="AG958" i="19"/>
  <c r="AH958" i="19" s="1"/>
  <c r="AG959" i="19"/>
  <c r="AH959" i="19"/>
  <c r="AG960" i="19"/>
  <c r="AH960" i="19"/>
  <c r="AG961" i="19"/>
  <c r="AH961" i="19"/>
  <c r="AG962" i="19"/>
  <c r="AH962" i="19" s="1"/>
  <c r="AG963" i="19"/>
  <c r="AH963" i="19" s="1"/>
  <c r="AG964" i="19"/>
  <c r="AH964" i="19" s="1"/>
  <c r="AG965" i="19"/>
  <c r="AH965" i="19"/>
  <c r="AG966" i="19"/>
  <c r="AH966" i="19"/>
  <c r="AG967" i="19"/>
  <c r="AH967" i="19"/>
  <c r="AG968" i="19"/>
  <c r="AH968" i="19" s="1"/>
  <c r="AG969" i="19"/>
  <c r="AH969" i="19" s="1"/>
  <c r="AG970" i="19"/>
  <c r="AH970" i="19" s="1"/>
  <c r="AG971" i="19"/>
  <c r="AH971" i="19"/>
  <c r="AG972" i="19"/>
  <c r="AH972" i="19"/>
  <c r="AG973" i="19"/>
  <c r="AH973" i="19"/>
  <c r="AG974" i="19"/>
  <c r="AH974" i="19" s="1"/>
  <c r="AG975" i="19"/>
  <c r="AH975" i="19" s="1"/>
  <c r="AG976" i="19"/>
  <c r="AH976" i="19" s="1"/>
  <c r="AG977" i="19"/>
  <c r="AH977" i="19"/>
  <c r="AG978" i="19"/>
  <c r="AH978" i="19"/>
  <c r="AG979" i="19"/>
  <c r="AH979" i="19"/>
  <c r="AG980" i="19"/>
  <c r="AH980" i="19" s="1"/>
  <c r="AG981" i="19"/>
  <c r="AH981" i="19" s="1"/>
  <c r="AG982" i="19"/>
  <c r="AH982" i="19" s="1"/>
  <c r="AG983" i="19"/>
  <c r="AH983" i="19"/>
  <c r="AG984" i="19"/>
  <c r="AH984" i="19"/>
  <c r="AG985" i="19"/>
  <c r="AH985" i="19"/>
  <c r="AG986" i="19"/>
  <c r="AH986" i="19" s="1"/>
  <c r="AG987" i="19"/>
  <c r="AH987" i="19" s="1"/>
  <c r="AG988" i="19"/>
  <c r="AH988" i="19" s="1"/>
  <c r="AG989" i="19"/>
  <c r="AH989" i="19"/>
  <c r="AG990" i="19"/>
  <c r="AH990" i="19"/>
  <c r="AG991" i="19"/>
  <c r="AH991" i="19"/>
  <c r="AG992" i="19"/>
  <c r="AH992" i="19" s="1"/>
  <c r="AG993" i="19"/>
  <c r="AH993" i="19" s="1"/>
  <c r="AG994" i="19"/>
  <c r="AH994" i="19" s="1"/>
  <c r="AG995" i="19"/>
  <c r="AH995" i="19"/>
  <c r="AG996" i="19"/>
  <c r="AH996" i="19"/>
  <c r="AG997" i="19"/>
  <c r="AH997" i="19"/>
  <c r="AG998" i="19"/>
  <c r="AH998" i="19" s="1"/>
  <c r="AG999" i="19"/>
  <c r="AH999" i="19" s="1"/>
  <c r="AG1000" i="19"/>
  <c r="AH1000" i="19" s="1"/>
  <c r="AG1001" i="19"/>
  <c r="AH1001" i="19"/>
  <c r="AG1002" i="19"/>
  <c r="AH1002" i="19"/>
  <c r="AG1003" i="19"/>
  <c r="AH1003" i="19"/>
  <c r="AG1004" i="19"/>
  <c r="AH1004" i="19" s="1"/>
  <c r="AG1005" i="19"/>
  <c r="AH1005" i="19" s="1"/>
  <c r="AG1006" i="19"/>
  <c r="AH1006" i="19" s="1"/>
  <c r="AG1007" i="19"/>
  <c r="AH1007" i="19"/>
  <c r="AG1008" i="19"/>
  <c r="AH1008" i="19"/>
  <c r="AG1009" i="19"/>
  <c r="AH1009" i="19"/>
  <c r="AG1010" i="19"/>
  <c r="AH1010" i="19" s="1"/>
  <c r="AG1011" i="19"/>
  <c r="AH1011" i="19" s="1"/>
  <c r="AG1012" i="19"/>
  <c r="AH1012" i="19" s="1"/>
  <c r="AG1013" i="19"/>
  <c r="AH1013" i="19"/>
  <c r="AG1014" i="19"/>
  <c r="AH1014" i="19"/>
  <c r="AG1015" i="19"/>
  <c r="AH1015" i="19"/>
  <c r="AG1016" i="19"/>
  <c r="AH1016" i="19" s="1"/>
  <c r="AG1017" i="19"/>
  <c r="AH1017" i="19" s="1"/>
  <c r="AG1018" i="19"/>
  <c r="AH1018" i="19" s="1"/>
  <c r="AG1019" i="19"/>
  <c r="AH1019" i="19"/>
  <c r="AG1020" i="19"/>
  <c r="AH1020" i="19"/>
  <c r="AG1021" i="19"/>
  <c r="AH1021" i="19"/>
  <c r="AG1022" i="19"/>
  <c r="AH1022" i="19" s="1"/>
  <c r="AG1023" i="19"/>
  <c r="AH1023" i="19" s="1"/>
  <c r="AG1024" i="19"/>
  <c r="AH1024" i="19" s="1"/>
  <c r="AG1025" i="19"/>
  <c r="AH1025" i="19"/>
  <c r="AG1026" i="19"/>
  <c r="AH1026" i="19"/>
  <c r="AG1027" i="19"/>
  <c r="AH1027" i="19"/>
  <c r="AG1028" i="19"/>
  <c r="AH1028" i="19" s="1"/>
  <c r="AG1029" i="19"/>
  <c r="AH1029" i="19" s="1"/>
  <c r="AG1030" i="19"/>
  <c r="AH1030" i="19" s="1"/>
  <c r="AG1031" i="19"/>
  <c r="AH1031" i="19"/>
  <c r="AG1032" i="19"/>
  <c r="AH1032" i="19"/>
  <c r="AG1033" i="19"/>
  <c r="AH1033" i="19"/>
  <c r="AG1034" i="19"/>
  <c r="AH1034" i="19" s="1"/>
  <c r="AG1035" i="19"/>
  <c r="AH1035" i="19" s="1"/>
  <c r="AG1036" i="19"/>
  <c r="AH1036" i="19" s="1"/>
  <c r="AG1037" i="19"/>
  <c r="AH1037" i="19"/>
  <c r="AG1038" i="19"/>
  <c r="AH1038" i="19"/>
  <c r="AG1039" i="19"/>
  <c r="AH1039" i="19"/>
  <c r="AG1040" i="19"/>
  <c r="AH1040" i="19" s="1"/>
  <c r="AG1041" i="19"/>
  <c r="AH1041" i="19" s="1"/>
  <c r="AG1042" i="19"/>
  <c r="AH1042" i="19" s="1"/>
  <c r="AG1043" i="19"/>
  <c r="AH1043" i="19"/>
  <c r="AG1044" i="19"/>
  <c r="AH1044" i="19"/>
  <c r="AG1045" i="19"/>
  <c r="AH1045" i="19"/>
  <c r="AG1046" i="19"/>
  <c r="AH1046" i="19" s="1"/>
  <c r="AG1047" i="19"/>
  <c r="AH1047" i="19" s="1"/>
  <c r="AG1048" i="19"/>
  <c r="AH1048" i="19" s="1"/>
  <c r="AG1049" i="19"/>
  <c r="AH1049" i="19"/>
  <c r="AG1050" i="19"/>
  <c r="AH1050" i="19"/>
  <c r="AG1051" i="19"/>
  <c r="AH1051" i="19"/>
  <c r="AG1052" i="19"/>
  <c r="AH1052" i="19" s="1"/>
  <c r="AG1053" i="19"/>
  <c r="AH1053" i="19" s="1"/>
  <c r="AG1054" i="19"/>
  <c r="AH1054" i="19" s="1"/>
  <c r="AG1055" i="19"/>
  <c r="AH1055" i="19"/>
  <c r="AG1056" i="19"/>
  <c r="AH1056" i="19"/>
  <c r="AG1057" i="19"/>
  <c r="AH1057" i="19"/>
  <c r="AG1058" i="19"/>
  <c r="AH1058" i="19" s="1"/>
  <c r="AG1059" i="19"/>
  <c r="AH1059" i="19" s="1"/>
  <c r="AG1060" i="19"/>
  <c r="AH1060" i="19" s="1"/>
  <c r="AG1061" i="19"/>
  <c r="AH1061" i="19"/>
  <c r="AG1062" i="19"/>
  <c r="AH1062" i="19"/>
  <c r="AG1063" i="19"/>
  <c r="AH1063" i="19"/>
  <c r="AG1064" i="19"/>
  <c r="AH1064" i="19" s="1"/>
  <c r="AG1065" i="19"/>
  <c r="AH1065" i="19" s="1"/>
  <c r="AG1066" i="19"/>
  <c r="AH1066" i="19" s="1"/>
  <c r="AG1067" i="19"/>
  <c r="AH1067" i="19"/>
  <c r="AG1068" i="19"/>
  <c r="AH1068" i="19"/>
  <c r="AG1069" i="19"/>
  <c r="AH1069" i="19"/>
  <c r="AG1070" i="19"/>
  <c r="AH1070" i="19" s="1"/>
  <c r="AG1071" i="19"/>
  <c r="AH1071" i="19" s="1"/>
  <c r="AG1072" i="19"/>
  <c r="AH1072" i="19" s="1"/>
  <c r="AG1073" i="19"/>
  <c r="AH1073" i="19"/>
  <c r="AG1074" i="19"/>
  <c r="AH1074" i="19"/>
  <c r="AG1075" i="19"/>
  <c r="AH1075" i="19"/>
  <c r="AG1076" i="19"/>
  <c r="AH1076" i="19" s="1"/>
  <c r="AG1077" i="19"/>
  <c r="AH1077" i="19" s="1"/>
  <c r="AG1078" i="19"/>
  <c r="AH1078" i="19" s="1"/>
  <c r="AG1079" i="19"/>
  <c r="AH1079" i="19"/>
  <c r="AG1080" i="19"/>
  <c r="AH1080" i="19"/>
  <c r="AG1081" i="19"/>
  <c r="AH1081" i="19"/>
  <c r="AG1082" i="19"/>
  <c r="AH1082" i="19" s="1"/>
  <c r="AG1083" i="19"/>
  <c r="AH1083" i="19" s="1"/>
  <c r="AG1084" i="19"/>
  <c r="AH1084" i="19" s="1"/>
  <c r="AG1085" i="19"/>
  <c r="AH1085" i="19"/>
  <c r="AG1086" i="19"/>
  <c r="AH1086" i="19"/>
  <c r="AG1087" i="19"/>
  <c r="AH1087" i="19"/>
  <c r="AG1088" i="19"/>
  <c r="AH1088" i="19" s="1"/>
  <c r="AG1089" i="19"/>
  <c r="AH1089" i="19" s="1"/>
  <c r="AG1090" i="19"/>
  <c r="AH1090" i="19" s="1"/>
  <c r="G501" i="19"/>
  <c r="U501" i="19" s="1"/>
  <c r="F501" i="19"/>
  <c r="D501" i="19"/>
  <c r="B501" i="19"/>
  <c r="G500" i="19"/>
  <c r="U500" i="19" s="1"/>
  <c r="F500" i="19"/>
  <c r="D500" i="19"/>
  <c r="B500" i="19"/>
  <c r="G499" i="19"/>
  <c r="U499" i="19" s="1"/>
  <c r="F499" i="19"/>
  <c r="D499" i="19"/>
  <c r="B499" i="19"/>
  <c r="G498" i="19"/>
  <c r="U498" i="19" s="1"/>
  <c r="F498" i="19"/>
  <c r="D498" i="19"/>
  <c r="B498" i="19"/>
  <c r="G497" i="19"/>
  <c r="U497" i="19" s="1"/>
  <c r="F497" i="19"/>
  <c r="D497" i="19"/>
  <c r="B497" i="19"/>
  <c r="G496" i="19"/>
  <c r="U496" i="19" s="1"/>
  <c r="F496" i="19"/>
  <c r="D496" i="19"/>
  <c r="B496" i="19"/>
  <c r="G495" i="19"/>
  <c r="U495" i="19" s="1"/>
  <c r="F495" i="19"/>
  <c r="D495" i="19"/>
  <c r="B495" i="19"/>
  <c r="G494" i="19"/>
  <c r="U494" i="19" s="1"/>
  <c r="F494" i="19"/>
  <c r="D494" i="19"/>
  <c r="B494" i="19"/>
  <c r="G493" i="19"/>
  <c r="U493" i="19" s="1"/>
  <c r="F493" i="19"/>
  <c r="D493" i="19"/>
  <c r="B493" i="19"/>
  <c r="G492" i="19"/>
  <c r="U492" i="19" s="1"/>
  <c r="F492" i="19"/>
  <c r="D492" i="19"/>
  <c r="B492" i="19"/>
  <c r="G491" i="19"/>
  <c r="U491" i="19" s="1"/>
  <c r="F491" i="19"/>
  <c r="D491" i="19"/>
  <c r="B491" i="19"/>
  <c r="G490" i="19"/>
  <c r="U490" i="19" s="1"/>
  <c r="F490" i="19"/>
  <c r="D490" i="19"/>
  <c r="B490" i="19"/>
  <c r="G489" i="19"/>
  <c r="U489" i="19" s="1"/>
  <c r="F489" i="19"/>
  <c r="D489" i="19"/>
  <c r="B489" i="19"/>
  <c r="G488" i="19"/>
  <c r="U488" i="19" s="1"/>
  <c r="F488" i="19"/>
  <c r="D488" i="19"/>
  <c r="B488" i="19"/>
  <c r="G487" i="19"/>
  <c r="U487" i="19" s="1"/>
  <c r="F487" i="19"/>
  <c r="D487" i="19"/>
  <c r="B487" i="19"/>
  <c r="G486" i="19"/>
  <c r="U486" i="19" s="1"/>
  <c r="F486" i="19"/>
  <c r="D486" i="19"/>
  <c r="B486" i="19"/>
  <c r="G485" i="19"/>
  <c r="U485" i="19" s="1"/>
  <c r="F485" i="19"/>
  <c r="D485" i="19"/>
  <c r="B485" i="19"/>
  <c r="G484" i="19"/>
  <c r="U484" i="19" s="1"/>
  <c r="F484" i="19"/>
  <c r="D484" i="19"/>
  <c r="B484" i="19"/>
  <c r="G483" i="19"/>
  <c r="U483" i="19" s="1"/>
  <c r="F483" i="19"/>
  <c r="D483" i="19"/>
  <c r="B483" i="19"/>
  <c r="G482" i="19"/>
  <c r="U482" i="19" s="1"/>
  <c r="F482" i="19"/>
  <c r="D482" i="19"/>
  <c r="B482" i="19"/>
  <c r="G481" i="19"/>
  <c r="U481" i="19" s="1"/>
  <c r="F481" i="19"/>
  <c r="D481" i="19"/>
  <c r="B481" i="19"/>
  <c r="G480" i="19"/>
  <c r="U480" i="19" s="1"/>
  <c r="F480" i="19"/>
  <c r="D480" i="19"/>
  <c r="B480" i="19"/>
  <c r="G479" i="19"/>
  <c r="U479" i="19" s="1"/>
  <c r="F479" i="19"/>
  <c r="D479" i="19"/>
  <c r="B479" i="19"/>
  <c r="G478" i="19"/>
  <c r="U478" i="19" s="1"/>
  <c r="F478" i="19"/>
  <c r="D478" i="19"/>
  <c r="B478" i="19"/>
  <c r="G477" i="19"/>
  <c r="U477" i="19" s="1"/>
  <c r="F477" i="19"/>
  <c r="D477" i="19"/>
  <c r="B477" i="19"/>
  <c r="G476" i="19"/>
  <c r="U476" i="19" s="1"/>
  <c r="F476" i="19"/>
  <c r="D476" i="19"/>
  <c r="B476" i="19"/>
  <c r="G475" i="19"/>
  <c r="U475" i="19" s="1"/>
  <c r="F475" i="19"/>
  <c r="D475" i="19"/>
  <c r="B475" i="19"/>
  <c r="G474" i="19"/>
  <c r="U474" i="19" s="1"/>
  <c r="F474" i="19"/>
  <c r="D474" i="19"/>
  <c r="B474" i="19"/>
  <c r="G473" i="19"/>
  <c r="U473" i="19" s="1"/>
  <c r="F473" i="19"/>
  <c r="D473" i="19"/>
  <c r="B473" i="19"/>
  <c r="G472" i="19"/>
  <c r="U472" i="19" s="1"/>
  <c r="F472" i="19"/>
  <c r="D472" i="19"/>
  <c r="B472" i="19"/>
  <c r="G471" i="19"/>
  <c r="U471" i="19" s="1"/>
  <c r="F471" i="19"/>
  <c r="D471" i="19"/>
  <c r="B471" i="19"/>
  <c r="G470" i="19"/>
  <c r="U470" i="19" s="1"/>
  <c r="F470" i="19"/>
  <c r="D470" i="19"/>
  <c r="B470" i="19"/>
  <c r="G469" i="19"/>
  <c r="U469" i="19" s="1"/>
  <c r="F469" i="19"/>
  <c r="D469" i="19"/>
  <c r="B469" i="19"/>
  <c r="G468" i="19"/>
  <c r="U468" i="19" s="1"/>
  <c r="F468" i="19"/>
  <c r="D468" i="19"/>
  <c r="B468" i="19"/>
  <c r="G467" i="19"/>
  <c r="U467" i="19" s="1"/>
  <c r="F467" i="19"/>
  <c r="D467" i="19"/>
  <c r="B467" i="19"/>
  <c r="G466" i="19"/>
  <c r="U466" i="19" s="1"/>
  <c r="F466" i="19"/>
  <c r="D466" i="19"/>
  <c r="B466" i="19"/>
  <c r="G465" i="19"/>
  <c r="U465" i="19" s="1"/>
  <c r="F465" i="19"/>
  <c r="D465" i="19"/>
  <c r="B465" i="19"/>
  <c r="G464" i="19"/>
  <c r="U464" i="19" s="1"/>
  <c r="F464" i="19"/>
  <c r="D464" i="19"/>
  <c r="B464" i="19"/>
  <c r="G463" i="19"/>
  <c r="U463" i="19" s="1"/>
  <c r="F463" i="19"/>
  <c r="D463" i="19"/>
  <c r="B463" i="19"/>
  <c r="G462" i="19"/>
  <c r="U462" i="19" s="1"/>
  <c r="F462" i="19"/>
  <c r="D462" i="19"/>
  <c r="B462" i="19"/>
  <c r="G461" i="19"/>
  <c r="U461" i="19" s="1"/>
  <c r="F461" i="19"/>
  <c r="D461" i="19"/>
  <c r="B461" i="19"/>
  <c r="G460" i="19"/>
  <c r="U460" i="19" s="1"/>
  <c r="F460" i="19"/>
  <c r="D460" i="19"/>
  <c r="B460" i="19"/>
  <c r="G459" i="19"/>
  <c r="U459" i="19" s="1"/>
  <c r="F459" i="19"/>
  <c r="D459" i="19"/>
  <c r="B459" i="19"/>
  <c r="G458" i="19"/>
  <c r="U458" i="19" s="1"/>
  <c r="F458" i="19"/>
  <c r="D458" i="19"/>
  <c r="B458" i="19"/>
  <c r="G457" i="19"/>
  <c r="U457" i="19" s="1"/>
  <c r="F457" i="19"/>
  <c r="D457" i="19"/>
  <c r="B457" i="19"/>
  <c r="G456" i="19"/>
  <c r="U456" i="19" s="1"/>
  <c r="F456" i="19"/>
  <c r="D456" i="19"/>
  <c r="B456" i="19"/>
  <c r="G455" i="19"/>
  <c r="U455" i="19" s="1"/>
  <c r="F455" i="19"/>
  <c r="D455" i="19"/>
  <c r="B455" i="19"/>
  <c r="G454" i="19"/>
  <c r="U454" i="19" s="1"/>
  <c r="F454" i="19"/>
  <c r="D454" i="19"/>
  <c r="B454" i="19"/>
  <c r="G453" i="19"/>
  <c r="U453" i="19" s="1"/>
  <c r="F453" i="19"/>
  <c r="D453" i="19"/>
  <c r="B453" i="19"/>
  <c r="G452" i="19"/>
  <c r="U452" i="19" s="1"/>
  <c r="F452" i="19"/>
  <c r="D452" i="19"/>
  <c r="B452" i="19"/>
  <c r="G451" i="19"/>
  <c r="U451" i="19" s="1"/>
  <c r="F451" i="19"/>
  <c r="D451" i="19"/>
  <c r="B451" i="19"/>
  <c r="G450" i="19"/>
  <c r="U450" i="19" s="1"/>
  <c r="F450" i="19"/>
  <c r="D450" i="19"/>
  <c r="B450" i="19"/>
  <c r="G449" i="19"/>
  <c r="U449" i="19" s="1"/>
  <c r="F449" i="19"/>
  <c r="D449" i="19"/>
  <c r="B449" i="19"/>
  <c r="G448" i="19"/>
  <c r="U448" i="19" s="1"/>
  <c r="F448" i="19"/>
  <c r="D448" i="19"/>
  <c r="B448" i="19"/>
  <c r="G447" i="19"/>
  <c r="U447" i="19" s="1"/>
  <c r="F447" i="19"/>
  <c r="D447" i="19"/>
  <c r="B447" i="19"/>
  <c r="G446" i="19"/>
  <c r="U446" i="19" s="1"/>
  <c r="F446" i="19"/>
  <c r="D446" i="19"/>
  <c r="B446" i="19"/>
  <c r="G445" i="19"/>
  <c r="U445" i="19" s="1"/>
  <c r="F445" i="19"/>
  <c r="D445" i="19"/>
  <c r="B445" i="19"/>
  <c r="G444" i="19"/>
  <c r="U444" i="19" s="1"/>
  <c r="F444" i="19"/>
  <c r="D444" i="19"/>
  <c r="B444" i="19"/>
  <c r="G443" i="19"/>
  <c r="U443" i="19" s="1"/>
  <c r="F443" i="19"/>
  <c r="D443" i="19"/>
  <c r="B443" i="19"/>
  <c r="G442" i="19"/>
  <c r="U442" i="19" s="1"/>
  <c r="F442" i="19"/>
  <c r="D442" i="19"/>
  <c r="B442" i="19"/>
  <c r="G441" i="19"/>
  <c r="U441" i="19" s="1"/>
  <c r="F441" i="19"/>
  <c r="D441" i="19"/>
  <c r="B441" i="19"/>
  <c r="G440" i="19"/>
  <c r="U440" i="19" s="1"/>
  <c r="F440" i="19"/>
  <c r="D440" i="19"/>
  <c r="B440" i="19"/>
  <c r="G439" i="19"/>
  <c r="U439" i="19" s="1"/>
  <c r="F439" i="19"/>
  <c r="D439" i="19"/>
  <c r="B439" i="19"/>
  <c r="G438" i="19"/>
  <c r="U438" i="19" s="1"/>
  <c r="F438" i="19"/>
  <c r="D438" i="19"/>
  <c r="B438" i="19"/>
  <c r="G437" i="19"/>
  <c r="U437" i="19" s="1"/>
  <c r="F437" i="19"/>
  <c r="D437" i="19"/>
  <c r="B437" i="19"/>
  <c r="G436" i="19"/>
  <c r="U436" i="19" s="1"/>
  <c r="F436" i="19"/>
  <c r="D436" i="19"/>
  <c r="B436" i="19"/>
  <c r="G435" i="19"/>
  <c r="U435" i="19" s="1"/>
  <c r="F435" i="19"/>
  <c r="D435" i="19"/>
  <c r="B435" i="19"/>
  <c r="G434" i="19"/>
  <c r="U434" i="19" s="1"/>
  <c r="F434" i="19"/>
  <c r="D434" i="19"/>
  <c r="B434" i="19"/>
  <c r="G433" i="19"/>
  <c r="U433" i="19" s="1"/>
  <c r="F433" i="19"/>
  <c r="D433" i="19"/>
  <c r="B433" i="19"/>
  <c r="G432" i="19"/>
  <c r="U432" i="19" s="1"/>
  <c r="F432" i="19"/>
  <c r="D432" i="19"/>
  <c r="B432" i="19"/>
  <c r="G431" i="19"/>
  <c r="U431" i="19" s="1"/>
  <c r="F431" i="19"/>
  <c r="D431" i="19"/>
  <c r="B431" i="19"/>
  <c r="G430" i="19"/>
  <c r="U430" i="19" s="1"/>
  <c r="F430" i="19"/>
  <c r="D430" i="19"/>
  <c r="B430" i="19"/>
  <c r="G429" i="19"/>
  <c r="U429" i="19" s="1"/>
  <c r="F429" i="19"/>
  <c r="D429" i="19"/>
  <c r="B429" i="19"/>
  <c r="G428" i="19"/>
  <c r="U428" i="19" s="1"/>
  <c r="F428" i="19"/>
  <c r="D428" i="19"/>
  <c r="B428" i="19"/>
  <c r="G427" i="19"/>
  <c r="U427" i="19" s="1"/>
  <c r="F427" i="19"/>
  <c r="D427" i="19"/>
  <c r="B427" i="19"/>
  <c r="G426" i="19"/>
  <c r="U426" i="19" s="1"/>
  <c r="F426" i="19"/>
  <c r="D426" i="19"/>
  <c r="B426" i="19"/>
  <c r="G425" i="19"/>
  <c r="U425" i="19" s="1"/>
  <c r="F425" i="19"/>
  <c r="D425" i="19"/>
  <c r="B425" i="19"/>
  <c r="G424" i="19"/>
  <c r="U424" i="19" s="1"/>
  <c r="F424" i="19"/>
  <c r="D424" i="19"/>
  <c r="B424" i="19"/>
  <c r="G423" i="19"/>
  <c r="U423" i="19" s="1"/>
  <c r="F423" i="19"/>
  <c r="D423" i="19"/>
  <c r="B423" i="19"/>
  <c r="G422" i="19"/>
  <c r="U422" i="19" s="1"/>
  <c r="F422" i="19"/>
  <c r="D422" i="19"/>
  <c r="B422" i="19"/>
  <c r="G421" i="19"/>
  <c r="U421" i="19" s="1"/>
  <c r="F421" i="19"/>
  <c r="D421" i="19"/>
  <c r="B421" i="19"/>
  <c r="G420" i="19"/>
  <c r="U420" i="19" s="1"/>
  <c r="F420" i="19"/>
  <c r="D420" i="19"/>
  <c r="B420" i="19"/>
  <c r="G419" i="19"/>
  <c r="U419" i="19" s="1"/>
  <c r="F419" i="19"/>
  <c r="D419" i="19"/>
  <c r="B419" i="19"/>
  <c r="G418" i="19"/>
  <c r="U418" i="19" s="1"/>
  <c r="F418" i="19"/>
  <c r="D418" i="19"/>
  <c r="B418" i="19"/>
  <c r="G417" i="19"/>
  <c r="U417" i="19" s="1"/>
  <c r="F417" i="19"/>
  <c r="D417" i="19"/>
  <c r="B417" i="19"/>
  <c r="G416" i="19"/>
  <c r="U416" i="19" s="1"/>
  <c r="F416" i="19"/>
  <c r="D416" i="19"/>
  <c r="B416" i="19"/>
  <c r="G415" i="19"/>
  <c r="U415" i="19" s="1"/>
  <c r="F415" i="19"/>
  <c r="D415" i="19"/>
  <c r="B415" i="19"/>
  <c r="G414" i="19"/>
  <c r="U414" i="19" s="1"/>
  <c r="F414" i="19"/>
  <c r="D414" i="19"/>
  <c r="B414" i="19"/>
  <c r="G413" i="19"/>
  <c r="U413" i="19" s="1"/>
  <c r="F413" i="19"/>
  <c r="D413" i="19"/>
  <c r="B413" i="19"/>
  <c r="G412" i="19"/>
  <c r="U412" i="19" s="1"/>
  <c r="F412" i="19"/>
  <c r="D412" i="19"/>
  <c r="B412" i="19"/>
  <c r="G411" i="19"/>
  <c r="U411" i="19" s="1"/>
  <c r="F411" i="19"/>
  <c r="D411" i="19"/>
  <c r="B411" i="19"/>
  <c r="G410" i="19"/>
  <c r="U410" i="19" s="1"/>
  <c r="F410" i="19"/>
  <c r="D410" i="19"/>
  <c r="B410" i="19"/>
  <c r="G409" i="19"/>
  <c r="U409" i="19" s="1"/>
  <c r="F409" i="19"/>
  <c r="D409" i="19"/>
  <c r="B409" i="19"/>
  <c r="G408" i="19"/>
  <c r="U408" i="19" s="1"/>
  <c r="F408" i="19"/>
  <c r="D408" i="19"/>
  <c r="B408" i="19"/>
  <c r="G407" i="19"/>
  <c r="U407" i="19" s="1"/>
  <c r="F407" i="19"/>
  <c r="D407" i="19"/>
  <c r="B407" i="19"/>
  <c r="G406" i="19"/>
  <c r="U406" i="19" s="1"/>
  <c r="F406" i="19"/>
  <c r="D406" i="19"/>
  <c r="B406" i="19"/>
  <c r="G405" i="19"/>
  <c r="U405" i="19" s="1"/>
  <c r="F405" i="19"/>
  <c r="D405" i="19"/>
  <c r="B405" i="19"/>
  <c r="G404" i="19"/>
  <c r="U404" i="19" s="1"/>
  <c r="F404" i="19"/>
  <c r="D404" i="19"/>
  <c r="B404" i="19"/>
  <c r="G403" i="19"/>
  <c r="U403" i="19" s="1"/>
  <c r="F403" i="19"/>
  <c r="D403" i="19"/>
  <c r="B403" i="19"/>
  <c r="G402" i="19"/>
  <c r="U402" i="19" s="1"/>
  <c r="F402" i="19"/>
  <c r="D402" i="19"/>
  <c r="B402" i="19"/>
  <c r="G401" i="19"/>
  <c r="U401" i="19" s="1"/>
  <c r="F401" i="19"/>
  <c r="D401" i="19"/>
  <c r="B401" i="19"/>
  <c r="G400" i="19"/>
  <c r="U400" i="19" s="1"/>
  <c r="F400" i="19"/>
  <c r="D400" i="19"/>
  <c r="B400" i="19"/>
  <c r="G399" i="19"/>
  <c r="U399" i="19" s="1"/>
  <c r="F399" i="19"/>
  <c r="D399" i="19"/>
  <c r="B399" i="19"/>
  <c r="G398" i="19"/>
  <c r="U398" i="19" s="1"/>
  <c r="F398" i="19"/>
  <c r="D398" i="19"/>
  <c r="B398" i="19"/>
  <c r="G397" i="19"/>
  <c r="U397" i="19" s="1"/>
  <c r="F397" i="19"/>
  <c r="D397" i="19"/>
  <c r="B397" i="19"/>
  <c r="G396" i="19"/>
  <c r="U396" i="19" s="1"/>
  <c r="F396" i="19"/>
  <c r="D396" i="19"/>
  <c r="B396" i="19"/>
  <c r="G395" i="19"/>
  <c r="U395" i="19" s="1"/>
  <c r="F395" i="19"/>
  <c r="D395" i="19"/>
  <c r="B395" i="19"/>
  <c r="G394" i="19"/>
  <c r="U394" i="19" s="1"/>
  <c r="F394" i="19"/>
  <c r="D394" i="19"/>
  <c r="B394" i="19"/>
  <c r="G393" i="19"/>
  <c r="U393" i="19" s="1"/>
  <c r="F393" i="19"/>
  <c r="D393" i="19"/>
  <c r="B393" i="19"/>
  <c r="G392" i="19"/>
  <c r="U392" i="19" s="1"/>
  <c r="F392" i="19"/>
  <c r="D392" i="19"/>
  <c r="B392" i="19"/>
  <c r="G391" i="19"/>
  <c r="U391" i="19" s="1"/>
  <c r="F391" i="19"/>
  <c r="D391" i="19"/>
  <c r="B391" i="19"/>
  <c r="G390" i="19"/>
  <c r="U390" i="19" s="1"/>
  <c r="F390" i="19"/>
  <c r="D390" i="19"/>
  <c r="B390" i="19"/>
  <c r="G389" i="19"/>
  <c r="U389" i="19" s="1"/>
  <c r="F389" i="19"/>
  <c r="D389" i="19"/>
  <c r="B389" i="19"/>
  <c r="G388" i="19"/>
  <c r="U388" i="19" s="1"/>
  <c r="F388" i="19"/>
  <c r="D388" i="19"/>
  <c r="B388" i="19"/>
  <c r="G387" i="19"/>
  <c r="U387" i="19" s="1"/>
  <c r="F387" i="19"/>
  <c r="D387" i="19"/>
  <c r="B387" i="19"/>
  <c r="G386" i="19"/>
  <c r="U386" i="19" s="1"/>
  <c r="F386" i="19"/>
  <c r="D386" i="19"/>
  <c r="B386" i="19"/>
  <c r="G385" i="19"/>
  <c r="U385" i="19" s="1"/>
  <c r="F385" i="19"/>
  <c r="D385" i="19"/>
  <c r="B385" i="19"/>
  <c r="G384" i="19"/>
  <c r="U384" i="19" s="1"/>
  <c r="F384" i="19"/>
  <c r="D384" i="19"/>
  <c r="B384" i="19"/>
  <c r="G383" i="19"/>
  <c r="U383" i="19" s="1"/>
  <c r="F383" i="19"/>
  <c r="D383" i="19"/>
  <c r="B383" i="19"/>
  <c r="G382" i="19"/>
  <c r="U382" i="19" s="1"/>
  <c r="F382" i="19"/>
  <c r="D382" i="19"/>
  <c r="B382" i="19"/>
  <c r="G381" i="19"/>
  <c r="U381" i="19" s="1"/>
  <c r="F381" i="19"/>
  <c r="D381" i="19"/>
  <c r="B381" i="19"/>
  <c r="G380" i="19"/>
  <c r="U380" i="19" s="1"/>
  <c r="F380" i="19"/>
  <c r="D380" i="19"/>
  <c r="B380" i="19"/>
  <c r="G379" i="19"/>
  <c r="U379" i="19" s="1"/>
  <c r="F379" i="19"/>
  <c r="D379" i="19"/>
  <c r="B379" i="19"/>
  <c r="G378" i="19"/>
  <c r="U378" i="19" s="1"/>
  <c r="F378" i="19"/>
  <c r="D378" i="19"/>
  <c r="B378" i="19"/>
  <c r="G377" i="19"/>
  <c r="U377" i="19" s="1"/>
  <c r="F377" i="19"/>
  <c r="D377" i="19"/>
  <c r="B377" i="19"/>
  <c r="G376" i="19"/>
  <c r="U376" i="19" s="1"/>
  <c r="F376" i="19"/>
  <c r="D376" i="19"/>
  <c r="B376" i="19"/>
  <c r="G375" i="19"/>
  <c r="U375" i="19" s="1"/>
  <c r="F375" i="19"/>
  <c r="D375" i="19"/>
  <c r="B375" i="19"/>
  <c r="G374" i="19"/>
  <c r="U374" i="19" s="1"/>
  <c r="F374" i="19"/>
  <c r="D374" i="19"/>
  <c r="B374" i="19"/>
  <c r="G373" i="19"/>
  <c r="U373" i="19" s="1"/>
  <c r="F373" i="19"/>
  <c r="D373" i="19"/>
  <c r="B373" i="19"/>
  <c r="G372" i="19"/>
  <c r="U372" i="19" s="1"/>
  <c r="F372" i="19"/>
  <c r="D372" i="19"/>
  <c r="B372" i="19"/>
  <c r="G371" i="19"/>
  <c r="U371" i="19" s="1"/>
  <c r="F371" i="19"/>
  <c r="D371" i="19"/>
  <c r="B371" i="19"/>
  <c r="G370" i="19"/>
  <c r="U370" i="19" s="1"/>
  <c r="F370" i="19"/>
  <c r="D370" i="19"/>
  <c r="B370" i="19"/>
  <c r="G369" i="19"/>
  <c r="U369" i="19" s="1"/>
  <c r="F369" i="19"/>
  <c r="D369" i="19"/>
  <c r="B369" i="19"/>
  <c r="G368" i="19"/>
  <c r="U368" i="19" s="1"/>
  <c r="F368" i="19"/>
  <c r="D368" i="19"/>
  <c r="B368" i="19"/>
  <c r="G367" i="19"/>
  <c r="U367" i="19" s="1"/>
  <c r="F367" i="19"/>
  <c r="D367" i="19"/>
  <c r="B367" i="19"/>
  <c r="G366" i="19"/>
  <c r="U366" i="19" s="1"/>
  <c r="F366" i="19"/>
  <c r="D366" i="19"/>
  <c r="B366" i="19"/>
  <c r="G365" i="19"/>
  <c r="U365" i="19" s="1"/>
  <c r="F365" i="19"/>
  <c r="D365" i="19"/>
  <c r="B365" i="19"/>
  <c r="G364" i="19"/>
  <c r="U364" i="19" s="1"/>
  <c r="F364" i="19"/>
  <c r="D364" i="19"/>
  <c r="B364" i="19"/>
  <c r="G363" i="19"/>
  <c r="U363" i="19" s="1"/>
  <c r="F363" i="19"/>
  <c r="D363" i="19"/>
  <c r="B363" i="19"/>
  <c r="G362" i="19"/>
  <c r="U362" i="19" s="1"/>
  <c r="F362" i="19"/>
  <c r="D362" i="19"/>
  <c r="B362" i="19"/>
  <c r="G361" i="19"/>
  <c r="U361" i="19" s="1"/>
  <c r="F361" i="19"/>
  <c r="D361" i="19"/>
  <c r="B361" i="19"/>
  <c r="G360" i="19"/>
  <c r="U360" i="19" s="1"/>
  <c r="F360" i="19"/>
  <c r="D360" i="19"/>
  <c r="B360" i="19"/>
  <c r="G359" i="19"/>
  <c r="U359" i="19" s="1"/>
  <c r="F359" i="19"/>
  <c r="D359" i="19"/>
  <c r="B359" i="19"/>
  <c r="G358" i="19"/>
  <c r="U358" i="19" s="1"/>
  <c r="F358" i="19"/>
  <c r="D358" i="19"/>
  <c r="B358" i="19"/>
  <c r="G357" i="19"/>
  <c r="U357" i="19" s="1"/>
  <c r="F357" i="19"/>
  <c r="D357" i="19"/>
  <c r="B357" i="19"/>
  <c r="G356" i="19"/>
  <c r="U356" i="19" s="1"/>
  <c r="F356" i="19"/>
  <c r="D356" i="19"/>
  <c r="B356" i="19"/>
  <c r="G355" i="19"/>
  <c r="U355" i="19" s="1"/>
  <c r="F355" i="19"/>
  <c r="D355" i="19"/>
  <c r="B355" i="19"/>
  <c r="G354" i="19"/>
  <c r="U354" i="19" s="1"/>
  <c r="F354" i="19"/>
  <c r="D354" i="19"/>
  <c r="B354" i="19"/>
  <c r="G353" i="19"/>
  <c r="U353" i="19" s="1"/>
  <c r="F353" i="19"/>
  <c r="D353" i="19"/>
  <c r="B353" i="19"/>
  <c r="G352" i="19"/>
  <c r="U352" i="19" s="1"/>
  <c r="F352" i="19"/>
  <c r="D352" i="19"/>
  <c r="B352" i="19"/>
  <c r="G351" i="19"/>
  <c r="U351" i="19" s="1"/>
  <c r="F351" i="19"/>
  <c r="D351" i="19"/>
  <c r="B351" i="19"/>
  <c r="G350" i="19"/>
  <c r="U350" i="19" s="1"/>
  <c r="F350" i="19"/>
  <c r="D350" i="19"/>
  <c r="B350" i="19"/>
  <c r="G349" i="19"/>
  <c r="U349" i="19" s="1"/>
  <c r="F349" i="19"/>
  <c r="D349" i="19"/>
  <c r="B349" i="19"/>
  <c r="G348" i="19"/>
  <c r="U348" i="19" s="1"/>
  <c r="F348" i="19"/>
  <c r="D348" i="19"/>
  <c r="B348" i="19"/>
  <c r="G347" i="19"/>
  <c r="U347" i="19" s="1"/>
  <c r="F347" i="19"/>
  <c r="D347" i="19"/>
  <c r="B347" i="19"/>
  <c r="G346" i="19"/>
  <c r="U346" i="19" s="1"/>
  <c r="F346" i="19"/>
  <c r="D346" i="19"/>
  <c r="B346" i="19"/>
  <c r="G345" i="19"/>
  <c r="U345" i="19" s="1"/>
  <c r="F345" i="19"/>
  <c r="D345" i="19"/>
  <c r="B345" i="19"/>
  <c r="G344" i="19"/>
  <c r="U344" i="19" s="1"/>
  <c r="F344" i="19"/>
  <c r="D344" i="19"/>
  <c r="B344" i="19"/>
  <c r="G343" i="19"/>
  <c r="U343" i="19" s="1"/>
  <c r="F343" i="19"/>
  <c r="D343" i="19"/>
  <c r="B343" i="19"/>
  <c r="G342" i="19"/>
  <c r="U342" i="19" s="1"/>
  <c r="F342" i="19"/>
  <c r="D342" i="19"/>
  <c r="B342" i="19"/>
  <c r="G341" i="19"/>
  <c r="U341" i="19" s="1"/>
  <c r="F341" i="19"/>
  <c r="D341" i="19"/>
  <c r="B341" i="19"/>
  <c r="G340" i="19"/>
  <c r="U340" i="19" s="1"/>
  <c r="F340" i="19"/>
  <c r="D340" i="19"/>
  <c r="B340" i="19"/>
  <c r="G339" i="19"/>
  <c r="U339" i="19" s="1"/>
  <c r="F339" i="19"/>
  <c r="D339" i="19"/>
  <c r="B339" i="19"/>
  <c r="G338" i="19"/>
  <c r="U338" i="19" s="1"/>
  <c r="F338" i="19"/>
  <c r="D338" i="19"/>
  <c r="B338" i="19"/>
  <c r="G337" i="19"/>
  <c r="U337" i="19" s="1"/>
  <c r="F337" i="19"/>
  <c r="D337" i="19"/>
  <c r="B337" i="19"/>
  <c r="G336" i="19"/>
  <c r="U336" i="19" s="1"/>
  <c r="F336" i="19"/>
  <c r="D336" i="19"/>
  <c r="B336" i="19"/>
  <c r="G335" i="19"/>
  <c r="U335" i="19" s="1"/>
  <c r="F335" i="19"/>
  <c r="D335" i="19"/>
  <c r="B335" i="19"/>
  <c r="G334" i="19"/>
  <c r="U334" i="19" s="1"/>
  <c r="F334" i="19"/>
  <c r="D334" i="19"/>
  <c r="B334" i="19"/>
  <c r="G333" i="19"/>
  <c r="U333" i="19" s="1"/>
  <c r="F333" i="19"/>
  <c r="D333" i="19"/>
  <c r="B333" i="19"/>
  <c r="G332" i="19"/>
  <c r="U332" i="19" s="1"/>
  <c r="F332" i="19"/>
  <c r="D332" i="19"/>
  <c r="B332" i="19"/>
  <c r="G331" i="19"/>
  <c r="U331" i="19" s="1"/>
  <c r="F331" i="19"/>
  <c r="D331" i="19"/>
  <c r="B331" i="19"/>
  <c r="G330" i="19"/>
  <c r="U330" i="19" s="1"/>
  <c r="F330" i="19"/>
  <c r="D330" i="19"/>
  <c r="B330" i="19"/>
  <c r="G329" i="19"/>
  <c r="U329" i="19" s="1"/>
  <c r="F329" i="19"/>
  <c r="D329" i="19"/>
  <c r="B329" i="19"/>
  <c r="G328" i="19"/>
  <c r="U328" i="19" s="1"/>
  <c r="F328" i="19"/>
  <c r="D328" i="19"/>
  <c r="B328" i="19"/>
  <c r="G327" i="19"/>
  <c r="U327" i="19" s="1"/>
  <c r="F327" i="19"/>
  <c r="D327" i="19"/>
  <c r="B327" i="19"/>
  <c r="G326" i="19"/>
  <c r="U326" i="19" s="1"/>
  <c r="F326" i="19"/>
  <c r="D326" i="19"/>
  <c r="B326" i="19"/>
  <c r="G325" i="19"/>
  <c r="U325" i="19" s="1"/>
  <c r="F325" i="19"/>
  <c r="D325" i="19"/>
  <c r="B325" i="19"/>
  <c r="G324" i="19"/>
  <c r="U324" i="19" s="1"/>
  <c r="F324" i="19"/>
  <c r="D324" i="19"/>
  <c r="B324" i="19"/>
  <c r="G323" i="19"/>
  <c r="U323" i="19" s="1"/>
  <c r="F323" i="19"/>
  <c r="D323" i="19"/>
  <c r="B323" i="19"/>
  <c r="G322" i="19"/>
  <c r="U322" i="19" s="1"/>
  <c r="F322" i="19"/>
  <c r="D322" i="19"/>
  <c r="B322" i="19"/>
  <c r="G321" i="19"/>
  <c r="U321" i="19" s="1"/>
  <c r="F321" i="19"/>
  <c r="D321" i="19"/>
  <c r="B321" i="19"/>
  <c r="G320" i="19"/>
  <c r="U320" i="19" s="1"/>
  <c r="F320" i="19"/>
  <c r="D320" i="19"/>
  <c r="B320" i="19"/>
  <c r="G319" i="19"/>
  <c r="U319" i="19" s="1"/>
  <c r="F319" i="19"/>
  <c r="D319" i="19"/>
  <c r="B319" i="19"/>
  <c r="G318" i="19"/>
  <c r="U318" i="19" s="1"/>
  <c r="F318" i="19"/>
  <c r="D318" i="19"/>
  <c r="B318" i="19"/>
  <c r="G317" i="19"/>
  <c r="U317" i="19" s="1"/>
  <c r="F317" i="19"/>
  <c r="D317" i="19"/>
  <c r="B317" i="19"/>
  <c r="G316" i="19"/>
  <c r="U316" i="19" s="1"/>
  <c r="F316" i="19"/>
  <c r="D316" i="19"/>
  <c r="B316" i="19"/>
  <c r="G315" i="19"/>
  <c r="U315" i="19" s="1"/>
  <c r="F315" i="19"/>
  <c r="D315" i="19"/>
  <c r="B315" i="19"/>
  <c r="G314" i="19"/>
  <c r="U314" i="19" s="1"/>
  <c r="F314" i="19"/>
  <c r="D314" i="19"/>
  <c r="B314" i="19"/>
  <c r="G313" i="19"/>
  <c r="U313" i="19" s="1"/>
  <c r="F313" i="19"/>
  <c r="D313" i="19"/>
  <c r="B313" i="19"/>
  <c r="G312" i="19"/>
  <c r="U312" i="19" s="1"/>
  <c r="F312" i="19"/>
  <c r="D312" i="19"/>
  <c r="B312" i="19"/>
  <c r="G311" i="19"/>
  <c r="U311" i="19" s="1"/>
  <c r="F311" i="19"/>
  <c r="D311" i="19"/>
  <c r="B311" i="19"/>
  <c r="G310" i="19"/>
  <c r="U310" i="19" s="1"/>
  <c r="F310" i="19"/>
  <c r="D310" i="19"/>
  <c r="B310" i="19"/>
  <c r="G309" i="19"/>
  <c r="U309" i="19" s="1"/>
  <c r="F309" i="19"/>
  <c r="D309" i="19"/>
  <c r="B309" i="19"/>
  <c r="G308" i="19"/>
  <c r="U308" i="19" s="1"/>
  <c r="F308" i="19"/>
  <c r="D308" i="19"/>
  <c r="B308" i="19"/>
  <c r="G307" i="19"/>
  <c r="U307" i="19" s="1"/>
  <c r="F307" i="19"/>
  <c r="D307" i="19"/>
  <c r="B307" i="19"/>
  <c r="G306" i="19"/>
  <c r="U306" i="19" s="1"/>
  <c r="F306" i="19"/>
  <c r="D306" i="19"/>
  <c r="B306" i="19"/>
  <c r="G305" i="19"/>
  <c r="U305" i="19" s="1"/>
  <c r="F305" i="19"/>
  <c r="D305" i="19"/>
  <c r="B305" i="19"/>
  <c r="G304" i="19"/>
  <c r="U304" i="19" s="1"/>
  <c r="F304" i="19"/>
  <c r="D304" i="19"/>
  <c r="B304" i="19"/>
  <c r="G303" i="19"/>
  <c r="U303" i="19" s="1"/>
  <c r="F303" i="19"/>
  <c r="D303" i="19"/>
  <c r="B303" i="19"/>
  <c r="G302" i="19"/>
  <c r="U302" i="19" s="1"/>
  <c r="F302" i="19"/>
  <c r="D302" i="19"/>
  <c r="B302" i="19"/>
  <c r="G301" i="19"/>
  <c r="U301" i="19" s="1"/>
  <c r="F301" i="19"/>
  <c r="D301" i="19"/>
  <c r="B301" i="19"/>
  <c r="G300" i="19"/>
  <c r="U300" i="19" s="1"/>
  <c r="F300" i="19"/>
  <c r="D300" i="19"/>
  <c r="B300" i="19"/>
  <c r="G299" i="19"/>
  <c r="U299" i="19" s="1"/>
  <c r="F299" i="19"/>
  <c r="D299" i="19"/>
  <c r="B299" i="19"/>
  <c r="G298" i="19"/>
  <c r="U298" i="19" s="1"/>
  <c r="F298" i="19"/>
  <c r="D298" i="19"/>
  <c r="B298" i="19"/>
  <c r="G297" i="19"/>
  <c r="U297" i="19" s="1"/>
  <c r="F297" i="19"/>
  <c r="D297" i="19"/>
  <c r="B297" i="19"/>
  <c r="G296" i="19"/>
  <c r="U296" i="19" s="1"/>
  <c r="F296" i="19"/>
  <c r="D296" i="19"/>
  <c r="B296" i="19"/>
  <c r="G295" i="19"/>
  <c r="U295" i="19" s="1"/>
  <c r="F295" i="19"/>
  <c r="D295" i="19"/>
  <c r="B295" i="19"/>
  <c r="G294" i="19"/>
  <c r="U294" i="19" s="1"/>
  <c r="F294" i="19"/>
  <c r="D294" i="19"/>
  <c r="B294" i="19"/>
  <c r="G293" i="19"/>
  <c r="U293" i="19" s="1"/>
  <c r="F293" i="19"/>
  <c r="D293" i="19"/>
  <c r="B293" i="19"/>
  <c r="G292" i="19"/>
  <c r="U292" i="19" s="1"/>
  <c r="F292" i="19"/>
  <c r="D292" i="19"/>
  <c r="B292" i="19"/>
  <c r="G291" i="19"/>
  <c r="U291" i="19" s="1"/>
  <c r="F291" i="19"/>
  <c r="D291" i="19"/>
  <c r="B291" i="19"/>
  <c r="G290" i="19"/>
  <c r="U290" i="19" s="1"/>
  <c r="F290" i="19"/>
  <c r="D290" i="19"/>
  <c r="B290" i="19"/>
  <c r="G289" i="19"/>
  <c r="U289" i="19" s="1"/>
  <c r="F289" i="19"/>
  <c r="D289" i="19"/>
  <c r="B289" i="19"/>
  <c r="G288" i="19"/>
  <c r="U288" i="19" s="1"/>
  <c r="F288" i="19"/>
  <c r="D288" i="19"/>
  <c r="B288" i="19"/>
  <c r="G287" i="19"/>
  <c r="U287" i="19" s="1"/>
  <c r="F287" i="19"/>
  <c r="D287" i="19"/>
  <c r="B287" i="19"/>
  <c r="G286" i="19"/>
  <c r="U286" i="19" s="1"/>
  <c r="F286" i="19"/>
  <c r="D286" i="19"/>
  <c r="B286" i="19"/>
  <c r="G285" i="19"/>
  <c r="U285" i="19" s="1"/>
  <c r="F285" i="19"/>
  <c r="D285" i="19"/>
  <c r="B285" i="19"/>
  <c r="G284" i="19"/>
  <c r="U284" i="19" s="1"/>
  <c r="F284" i="19"/>
  <c r="D284" i="19"/>
  <c r="B284" i="19"/>
  <c r="G283" i="19"/>
  <c r="U283" i="19" s="1"/>
  <c r="F283" i="19"/>
  <c r="D283" i="19"/>
  <c r="B283" i="19"/>
  <c r="G282" i="19"/>
  <c r="U282" i="19" s="1"/>
  <c r="F282" i="19"/>
  <c r="D282" i="19"/>
  <c r="B282" i="19"/>
  <c r="G281" i="19"/>
  <c r="U281" i="19" s="1"/>
  <c r="F281" i="19"/>
  <c r="D281" i="19"/>
  <c r="B281" i="19"/>
  <c r="G280" i="19"/>
  <c r="U280" i="19" s="1"/>
  <c r="F280" i="19"/>
  <c r="D280" i="19"/>
  <c r="B280" i="19"/>
  <c r="G279" i="19"/>
  <c r="U279" i="19" s="1"/>
  <c r="F279" i="19"/>
  <c r="D279" i="19"/>
  <c r="B279" i="19"/>
  <c r="G278" i="19"/>
  <c r="U278" i="19" s="1"/>
  <c r="F278" i="19"/>
  <c r="D278" i="19"/>
  <c r="B278" i="19"/>
  <c r="G277" i="19"/>
  <c r="U277" i="19" s="1"/>
  <c r="F277" i="19"/>
  <c r="D277" i="19"/>
  <c r="B277" i="19"/>
  <c r="G276" i="19"/>
  <c r="U276" i="19" s="1"/>
  <c r="F276" i="19"/>
  <c r="D276" i="19"/>
  <c r="B276" i="19"/>
  <c r="G275" i="19"/>
  <c r="U275" i="19" s="1"/>
  <c r="F275" i="19"/>
  <c r="D275" i="19"/>
  <c r="B275" i="19"/>
  <c r="G274" i="19"/>
  <c r="U274" i="19" s="1"/>
  <c r="F274" i="19"/>
  <c r="D274" i="19"/>
  <c r="B274" i="19"/>
  <c r="G273" i="19"/>
  <c r="U273" i="19" s="1"/>
  <c r="F273" i="19"/>
  <c r="D273" i="19"/>
  <c r="B273" i="19"/>
  <c r="G272" i="19"/>
  <c r="U272" i="19" s="1"/>
  <c r="F272" i="19"/>
  <c r="D272" i="19"/>
  <c r="B272" i="19"/>
  <c r="G271" i="19"/>
  <c r="U271" i="19" s="1"/>
  <c r="F271" i="19"/>
  <c r="D271" i="19"/>
  <c r="B271" i="19"/>
  <c r="G270" i="19"/>
  <c r="U270" i="19" s="1"/>
  <c r="F270" i="19"/>
  <c r="D270" i="19"/>
  <c r="B270" i="19"/>
  <c r="G269" i="19"/>
  <c r="U269" i="19" s="1"/>
  <c r="F269" i="19"/>
  <c r="D269" i="19"/>
  <c r="B269" i="19"/>
  <c r="G268" i="19"/>
  <c r="U268" i="19" s="1"/>
  <c r="F268" i="19"/>
  <c r="D268" i="19"/>
  <c r="B268" i="19"/>
  <c r="G267" i="19"/>
  <c r="U267" i="19" s="1"/>
  <c r="F267" i="19"/>
  <c r="D267" i="19"/>
  <c r="B267" i="19"/>
  <c r="G266" i="19"/>
  <c r="U266" i="19" s="1"/>
  <c r="F266" i="19"/>
  <c r="D266" i="19"/>
  <c r="B266" i="19"/>
  <c r="G265" i="19"/>
  <c r="U265" i="19" s="1"/>
  <c r="F265" i="19"/>
  <c r="D265" i="19"/>
  <c r="B265" i="19"/>
  <c r="G264" i="19"/>
  <c r="U264" i="19" s="1"/>
  <c r="F264" i="19"/>
  <c r="D264" i="19"/>
  <c r="B264" i="19"/>
  <c r="G263" i="19"/>
  <c r="U263" i="19" s="1"/>
  <c r="F263" i="19"/>
  <c r="D263" i="19"/>
  <c r="B263" i="19"/>
  <c r="G262" i="19"/>
  <c r="U262" i="19" s="1"/>
  <c r="F262" i="19"/>
  <c r="D262" i="19"/>
  <c r="B262" i="19"/>
  <c r="G261" i="19"/>
  <c r="U261" i="19" s="1"/>
  <c r="F261" i="19"/>
  <c r="D261" i="19"/>
  <c r="B261" i="19"/>
  <c r="G260" i="19"/>
  <c r="U260" i="19" s="1"/>
  <c r="F260" i="19"/>
  <c r="D260" i="19"/>
  <c r="B260" i="19"/>
  <c r="G259" i="19"/>
  <c r="U259" i="19" s="1"/>
  <c r="F259" i="19"/>
  <c r="D259" i="19"/>
  <c r="B259" i="19"/>
  <c r="G258" i="19"/>
  <c r="U258" i="19" s="1"/>
  <c r="F258" i="19"/>
  <c r="D258" i="19"/>
  <c r="B258" i="19"/>
  <c r="G257" i="19"/>
  <c r="U257" i="19" s="1"/>
  <c r="F257" i="19"/>
  <c r="D257" i="19"/>
  <c r="B257" i="19"/>
  <c r="G256" i="19"/>
  <c r="U256" i="19" s="1"/>
  <c r="F256" i="19"/>
  <c r="D256" i="19"/>
  <c r="B256" i="19"/>
  <c r="G255" i="19"/>
  <c r="U255" i="19" s="1"/>
  <c r="F255" i="19"/>
  <c r="D255" i="19"/>
  <c r="B255" i="19"/>
  <c r="G254" i="19"/>
  <c r="U254" i="19" s="1"/>
  <c r="F254" i="19"/>
  <c r="D254" i="19"/>
  <c r="B254" i="19"/>
  <c r="G253" i="19"/>
  <c r="U253" i="19" s="1"/>
  <c r="F253" i="19"/>
  <c r="D253" i="19"/>
  <c r="B253" i="19"/>
  <c r="G252" i="19"/>
  <c r="U252" i="19" s="1"/>
  <c r="F252" i="19"/>
  <c r="D252" i="19"/>
  <c r="B252" i="19"/>
  <c r="G251" i="19"/>
  <c r="U251" i="19" s="1"/>
  <c r="F251" i="19"/>
  <c r="D251" i="19"/>
  <c r="B251" i="19"/>
  <c r="G250" i="19"/>
  <c r="U250" i="19" s="1"/>
  <c r="F250" i="19"/>
  <c r="D250" i="19"/>
  <c r="B250" i="19"/>
  <c r="G249" i="19"/>
  <c r="U249" i="19" s="1"/>
  <c r="F249" i="19"/>
  <c r="D249" i="19"/>
  <c r="B249" i="19"/>
  <c r="G248" i="19"/>
  <c r="U248" i="19" s="1"/>
  <c r="F248" i="19"/>
  <c r="D248" i="19"/>
  <c r="B248" i="19"/>
  <c r="G247" i="19"/>
  <c r="U247" i="19" s="1"/>
  <c r="F247" i="19"/>
  <c r="D247" i="19"/>
  <c r="B247" i="19"/>
  <c r="G246" i="19"/>
  <c r="U246" i="19" s="1"/>
  <c r="F246" i="19"/>
  <c r="D246" i="19"/>
  <c r="B246" i="19"/>
  <c r="G245" i="19"/>
  <c r="U245" i="19" s="1"/>
  <c r="F245" i="19"/>
  <c r="D245" i="19"/>
  <c r="B245" i="19"/>
  <c r="G244" i="19"/>
  <c r="U244" i="19" s="1"/>
  <c r="F244" i="19"/>
  <c r="D244" i="19"/>
  <c r="B244" i="19"/>
  <c r="G243" i="19"/>
  <c r="U243" i="19" s="1"/>
  <c r="F243" i="19"/>
  <c r="D243" i="19"/>
  <c r="B243" i="19"/>
  <c r="G242" i="19"/>
  <c r="U242" i="19" s="1"/>
  <c r="F242" i="19"/>
  <c r="D242" i="19"/>
  <c r="B242" i="19"/>
  <c r="G241" i="19"/>
  <c r="U241" i="19" s="1"/>
  <c r="F241" i="19"/>
  <c r="D241" i="19"/>
  <c r="B241" i="19"/>
  <c r="G240" i="19"/>
  <c r="U240" i="19" s="1"/>
  <c r="F240" i="19"/>
  <c r="D240" i="19"/>
  <c r="B240" i="19"/>
  <c r="G239" i="19"/>
  <c r="U239" i="19" s="1"/>
  <c r="F239" i="19"/>
  <c r="D239" i="19"/>
  <c r="B239" i="19"/>
  <c r="G238" i="19"/>
  <c r="U238" i="19" s="1"/>
  <c r="F238" i="19"/>
  <c r="D238" i="19"/>
  <c r="B238" i="19"/>
  <c r="G237" i="19"/>
  <c r="U237" i="19" s="1"/>
  <c r="F237" i="19"/>
  <c r="D237" i="19"/>
  <c r="B237" i="19"/>
  <c r="G236" i="19"/>
  <c r="U236" i="19" s="1"/>
  <c r="F236" i="19"/>
  <c r="D236" i="19"/>
  <c r="B236" i="19"/>
  <c r="G235" i="19"/>
  <c r="U235" i="19" s="1"/>
  <c r="F235" i="19"/>
  <c r="D235" i="19"/>
  <c r="B235" i="19"/>
  <c r="G234" i="19"/>
  <c r="U234" i="19" s="1"/>
  <c r="F234" i="19"/>
  <c r="D234" i="19"/>
  <c r="B234" i="19"/>
  <c r="G233" i="19"/>
  <c r="U233" i="19" s="1"/>
  <c r="F233" i="19"/>
  <c r="D233" i="19"/>
  <c r="B233" i="19"/>
  <c r="G232" i="19"/>
  <c r="U232" i="19" s="1"/>
  <c r="F232" i="19"/>
  <c r="D232" i="19"/>
  <c r="B232" i="19"/>
  <c r="G231" i="19"/>
  <c r="U231" i="19" s="1"/>
  <c r="F231" i="19"/>
  <c r="D231" i="19"/>
  <c r="B231" i="19"/>
  <c r="G230" i="19"/>
  <c r="U230" i="19" s="1"/>
  <c r="F230" i="19"/>
  <c r="D230" i="19"/>
  <c r="B230" i="19"/>
  <c r="G229" i="19"/>
  <c r="U229" i="19" s="1"/>
  <c r="F229" i="19"/>
  <c r="D229" i="19"/>
  <c r="B229" i="19"/>
  <c r="G228" i="19"/>
  <c r="U228" i="19" s="1"/>
  <c r="F228" i="19"/>
  <c r="D228" i="19"/>
  <c r="B228" i="19"/>
  <c r="G227" i="19"/>
  <c r="U227" i="19" s="1"/>
  <c r="F227" i="19"/>
  <c r="D227" i="19"/>
  <c r="B227" i="19"/>
  <c r="G226" i="19"/>
  <c r="U226" i="19" s="1"/>
  <c r="F226" i="19"/>
  <c r="D226" i="19"/>
  <c r="B226" i="19"/>
  <c r="G225" i="19"/>
  <c r="U225" i="19" s="1"/>
  <c r="F225" i="19"/>
  <c r="D225" i="19"/>
  <c r="B225" i="19"/>
  <c r="G224" i="19"/>
  <c r="U224" i="19" s="1"/>
  <c r="F224" i="19"/>
  <c r="D224" i="19"/>
  <c r="B224" i="19"/>
  <c r="G223" i="19"/>
  <c r="U223" i="19" s="1"/>
  <c r="F223" i="19"/>
  <c r="D223" i="19"/>
  <c r="B223" i="19"/>
  <c r="G222" i="19"/>
  <c r="U222" i="19" s="1"/>
  <c r="F222" i="19"/>
  <c r="D222" i="19"/>
  <c r="B222" i="19"/>
  <c r="G221" i="19"/>
  <c r="U221" i="19" s="1"/>
  <c r="F221" i="19"/>
  <c r="D221" i="19"/>
  <c r="B221" i="19"/>
  <c r="G220" i="19"/>
  <c r="U220" i="19" s="1"/>
  <c r="F220" i="19"/>
  <c r="D220" i="19"/>
  <c r="B220" i="19"/>
  <c r="G219" i="19"/>
  <c r="U219" i="19" s="1"/>
  <c r="F219" i="19"/>
  <c r="D219" i="19"/>
  <c r="B219" i="19"/>
  <c r="G218" i="19"/>
  <c r="U218" i="19" s="1"/>
  <c r="F218" i="19"/>
  <c r="D218" i="19"/>
  <c r="B218" i="19"/>
  <c r="G217" i="19"/>
  <c r="U217" i="19" s="1"/>
  <c r="F217" i="19"/>
  <c r="D217" i="19"/>
  <c r="B217" i="19"/>
  <c r="G216" i="19"/>
  <c r="U216" i="19" s="1"/>
  <c r="F216" i="19"/>
  <c r="D216" i="19"/>
  <c r="B216" i="19"/>
  <c r="G215" i="19"/>
  <c r="U215" i="19" s="1"/>
  <c r="F215" i="19"/>
  <c r="D215" i="19"/>
  <c r="B215" i="19"/>
  <c r="G214" i="19"/>
  <c r="U214" i="19" s="1"/>
  <c r="F214" i="19"/>
  <c r="D214" i="19"/>
  <c r="B214" i="19"/>
  <c r="G213" i="19"/>
  <c r="U213" i="19" s="1"/>
  <c r="F213" i="19"/>
  <c r="D213" i="19"/>
  <c r="B213" i="19"/>
  <c r="G212" i="19"/>
  <c r="U212" i="19" s="1"/>
  <c r="F212" i="19"/>
  <c r="D212" i="19"/>
  <c r="B212" i="19"/>
  <c r="G211" i="19"/>
  <c r="U211" i="19" s="1"/>
  <c r="F211" i="19"/>
  <c r="D211" i="19"/>
  <c r="B211" i="19"/>
  <c r="G210" i="19"/>
  <c r="U210" i="19" s="1"/>
  <c r="F210" i="19"/>
  <c r="D210" i="19"/>
  <c r="B210" i="19"/>
  <c r="G209" i="19"/>
  <c r="U209" i="19" s="1"/>
  <c r="F209" i="19"/>
  <c r="D209" i="19"/>
  <c r="B209" i="19"/>
  <c r="G208" i="19"/>
  <c r="U208" i="19" s="1"/>
  <c r="F208" i="19"/>
  <c r="D208" i="19"/>
  <c r="B208" i="19"/>
  <c r="G207" i="19"/>
  <c r="U207" i="19" s="1"/>
  <c r="F207" i="19"/>
  <c r="D207" i="19"/>
  <c r="B207" i="19"/>
  <c r="G206" i="19"/>
  <c r="U206" i="19" s="1"/>
  <c r="F206" i="19"/>
  <c r="D206" i="19"/>
  <c r="B206" i="19"/>
  <c r="G205" i="19"/>
  <c r="U205" i="19" s="1"/>
  <c r="F205" i="19"/>
  <c r="D205" i="19"/>
  <c r="B205" i="19"/>
  <c r="G204" i="19"/>
  <c r="U204" i="19" s="1"/>
  <c r="F204" i="19"/>
  <c r="D204" i="19"/>
  <c r="B204" i="19"/>
  <c r="G203" i="19"/>
  <c r="U203" i="19" s="1"/>
  <c r="F203" i="19"/>
  <c r="D203" i="19"/>
  <c r="B203" i="19"/>
  <c r="G202" i="19"/>
  <c r="U202" i="19" s="1"/>
  <c r="F202" i="19"/>
  <c r="D202" i="19"/>
  <c r="B202" i="19"/>
  <c r="G201" i="19"/>
  <c r="U201" i="19" s="1"/>
  <c r="F201" i="19"/>
  <c r="D201" i="19"/>
  <c r="B201" i="19"/>
  <c r="G200" i="19"/>
  <c r="U200" i="19" s="1"/>
  <c r="F200" i="19"/>
  <c r="D200" i="19"/>
  <c r="B200" i="19"/>
  <c r="G199" i="19"/>
  <c r="U199" i="19" s="1"/>
  <c r="F199" i="19"/>
  <c r="D199" i="19"/>
  <c r="B199" i="19"/>
  <c r="G198" i="19"/>
  <c r="U198" i="19" s="1"/>
  <c r="F198" i="19"/>
  <c r="D198" i="19"/>
  <c r="B198" i="19"/>
  <c r="G197" i="19"/>
  <c r="U197" i="19" s="1"/>
  <c r="F197" i="19"/>
  <c r="D197" i="19"/>
  <c r="B197" i="19"/>
  <c r="G196" i="19"/>
  <c r="U196" i="19" s="1"/>
  <c r="F196" i="19"/>
  <c r="D196" i="19"/>
  <c r="B196" i="19"/>
  <c r="G195" i="19"/>
  <c r="U195" i="19" s="1"/>
  <c r="F195" i="19"/>
  <c r="D195" i="19"/>
  <c r="B195" i="19"/>
  <c r="G194" i="19"/>
  <c r="U194" i="19" s="1"/>
  <c r="F194" i="19"/>
  <c r="D194" i="19"/>
  <c r="B194" i="19"/>
  <c r="G193" i="19"/>
  <c r="U193" i="19" s="1"/>
  <c r="F193" i="19"/>
  <c r="D193" i="19"/>
  <c r="B193" i="19"/>
  <c r="G192" i="19"/>
  <c r="U192" i="19" s="1"/>
  <c r="F192" i="19"/>
  <c r="D192" i="19"/>
  <c r="B192" i="19"/>
  <c r="G191" i="19"/>
  <c r="U191" i="19" s="1"/>
  <c r="F191" i="19"/>
  <c r="D191" i="19"/>
  <c r="B191" i="19"/>
  <c r="G190" i="19"/>
  <c r="U190" i="19" s="1"/>
  <c r="F190" i="19"/>
  <c r="D190" i="19"/>
  <c r="B190" i="19"/>
  <c r="G189" i="19"/>
  <c r="U189" i="19" s="1"/>
  <c r="F189" i="19"/>
  <c r="D189" i="19"/>
  <c r="B189" i="19"/>
  <c r="G188" i="19"/>
  <c r="U188" i="19" s="1"/>
  <c r="F188" i="19"/>
  <c r="D188" i="19"/>
  <c r="B188" i="19"/>
  <c r="G187" i="19"/>
  <c r="U187" i="19" s="1"/>
  <c r="F187" i="19"/>
  <c r="D187" i="19"/>
  <c r="B187" i="19"/>
  <c r="G186" i="19"/>
  <c r="U186" i="19" s="1"/>
  <c r="F186" i="19"/>
  <c r="D186" i="19"/>
  <c r="B186" i="19"/>
  <c r="G185" i="19"/>
  <c r="U185" i="19" s="1"/>
  <c r="F185" i="19"/>
  <c r="D185" i="19"/>
  <c r="B185" i="19"/>
  <c r="G184" i="19"/>
  <c r="U184" i="19" s="1"/>
  <c r="F184" i="19"/>
  <c r="D184" i="19"/>
  <c r="B184" i="19"/>
  <c r="G183" i="19"/>
  <c r="U183" i="19" s="1"/>
  <c r="F183" i="19"/>
  <c r="D183" i="19"/>
  <c r="B183" i="19"/>
  <c r="G182" i="19"/>
  <c r="U182" i="19" s="1"/>
  <c r="F182" i="19"/>
  <c r="D182" i="19"/>
  <c r="B182" i="19"/>
  <c r="G181" i="19"/>
  <c r="U181" i="19" s="1"/>
  <c r="F181" i="19"/>
  <c r="D181" i="19"/>
  <c r="B181" i="19"/>
  <c r="G180" i="19"/>
  <c r="U180" i="19" s="1"/>
  <c r="F180" i="19"/>
  <c r="D180" i="19"/>
  <c r="B180" i="19"/>
  <c r="G179" i="19"/>
  <c r="U179" i="19" s="1"/>
  <c r="F179" i="19"/>
  <c r="D179" i="19"/>
  <c r="B179" i="19"/>
  <c r="G178" i="19"/>
  <c r="U178" i="19" s="1"/>
  <c r="F178" i="19"/>
  <c r="D178" i="19"/>
  <c r="B178" i="19"/>
  <c r="G177" i="19"/>
  <c r="U177" i="19" s="1"/>
  <c r="F177" i="19"/>
  <c r="D177" i="19"/>
  <c r="B177" i="19"/>
  <c r="G176" i="19"/>
  <c r="U176" i="19" s="1"/>
  <c r="F176" i="19"/>
  <c r="D176" i="19"/>
  <c r="B176" i="19"/>
  <c r="G175" i="19"/>
  <c r="U175" i="19" s="1"/>
  <c r="F175" i="19"/>
  <c r="D175" i="19"/>
  <c r="B175" i="19"/>
  <c r="G174" i="19"/>
  <c r="U174" i="19" s="1"/>
  <c r="F174" i="19"/>
  <c r="D174" i="19"/>
  <c r="B174" i="19"/>
  <c r="G173" i="19"/>
  <c r="U173" i="19" s="1"/>
  <c r="F173" i="19"/>
  <c r="D173" i="19"/>
  <c r="B173" i="19"/>
  <c r="G172" i="19"/>
  <c r="U172" i="19" s="1"/>
  <c r="F172" i="19"/>
  <c r="D172" i="19"/>
  <c r="B172" i="19"/>
  <c r="G171" i="19"/>
  <c r="U171" i="19" s="1"/>
  <c r="F171" i="19"/>
  <c r="D171" i="19"/>
  <c r="B171" i="19"/>
  <c r="G170" i="19"/>
  <c r="U170" i="19" s="1"/>
  <c r="F170" i="19"/>
  <c r="D170" i="19"/>
  <c r="B170" i="19"/>
  <c r="G169" i="19"/>
  <c r="U169" i="19" s="1"/>
  <c r="F169" i="19"/>
  <c r="D169" i="19"/>
  <c r="B169" i="19"/>
  <c r="G168" i="19"/>
  <c r="U168" i="19" s="1"/>
  <c r="F168" i="19"/>
  <c r="D168" i="19"/>
  <c r="B168" i="19"/>
  <c r="G167" i="19"/>
  <c r="U167" i="19" s="1"/>
  <c r="F167" i="19"/>
  <c r="D167" i="19"/>
  <c r="B167" i="19"/>
  <c r="G166" i="19"/>
  <c r="U166" i="19" s="1"/>
  <c r="F166" i="19"/>
  <c r="D166" i="19"/>
  <c r="B166" i="19"/>
  <c r="G165" i="19"/>
  <c r="U165" i="19" s="1"/>
  <c r="F165" i="19"/>
  <c r="D165" i="19"/>
  <c r="B165" i="19"/>
  <c r="G164" i="19"/>
  <c r="U164" i="19" s="1"/>
  <c r="F164" i="19"/>
  <c r="D164" i="19"/>
  <c r="B164" i="19"/>
  <c r="G163" i="19"/>
  <c r="U163" i="19" s="1"/>
  <c r="F163" i="19"/>
  <c r="D163" i="19"/>
  <c r="B163" i="19"/>
  <c r="G162" i="19"/>
  <c r="U162" i="19" s="1"/>
  <c r="F162" i="19"/>
  <c r="D162" i="19"/>
  <c r="B162" i="19"/>
  <c r="G161" i="19"/>
  <c r="U161" i="19" s="1"/>
  <c r="F161" i="19"/>
  <c r="D161" i="19"/>
  <c r="B161" i="19"/>
  <c r="G160" i="19"/>
  <c r="U160" i="19" s="1"/>
  <c r="F160" i="19"/>
  <c r="D160" i="19"/>
  <c r="B160" i="19"/>
  <c r="F159" i="19"/>
  <c r="D159" i="19"/>
  <c r="B159" i="19"/>
  <c r="G158" i="19"/>
  <c r="U158" i="19" s="1"/>
  <c r="F158" i="19"/>
  <c r="D158" i="19"/>
  <c r="B158" i="19"/>
  <c r="F157" i="19"/>
  <c r="D157" i="19"/>
  <c r="B157" i="19"/>
  <c r="G156" i="19"/>
  <c r="U156" i="19" s="1"/>
  <c r="F156" i="19"/>
  <c r="D156" i="19"/>
  <c r="B156" i="19"/>
  <c r="G155" i="19"/>
  <c r="U155" i="19" s="1"/>
  <c r="F155" i="19"/>
  <c r="D155" i="19"/>
  <c r="B155" i="19"/>
  <c r="G154" i="19"/>
  <c r="U154" i="19" s="1"/>
  <c r="F154" i="19"/>
  <c r="D154" i="19"/>
  <c r="B154" i="19"/>
  <c r="G153" i="19"/>
  <c r="U153" i="19" s="1"/>
  <c r="F153" i="19"/>
  <c r="D153" i="19"/>
  <c r="B153" i="19"/>
  <c r="G152" i="19"/>
  <c r="U152" i="19" s="1"/>
  <c r="F152" i="19"/>
  <c r="D152" i="19"/>
  <c r="B152" i="19"/>
  <c r="F151" i="19"/>
  <c r="D151" i="19"/>
  <c r="B151" i="19"/>
  <c r="G150" i="19"/>
  <c r="U150" i="19" s="1"/>
  <c r="F150" i="19"/>
  <c r="D150" i="19"/>
  <c r="B150" i="19"/>
  <c r="F149" i="19"/>
  <c r="D149" i="19"/>
  <c r="B149" i="19"/>
  <c r="F148" i="19"/>
  <c r="D148" i="19"/>
  <c r="B148" i="19"/>
  <c r="F147" i="19"/>
  <c r="D147" i="19"/>
  <c r="B147" i="19"/>
  <c r="F146" i="19"/>
  <c r="D146" i="19"/>
  <c r="B146" i="19"/>
  <c r="F145" i="19"/>
  <c r="D145" i="19"/>
  <c r="B145" i="19"/>
  <c r="G144" i="19"/>
  <c r="U144" i="19" s="1"/>
  <c r="F144" i="19"/>
  <c r="D144" i="19"/>
  <c r="B144" i="19"/>
  <c r="G143" i="19"/>
  <c r="U143" i="19" s="1"/>
  <c r="F143" i="19"/>
  <c r="D143" i="19"/>
  <c r="B143" i="19"/>
  <c r="G142" i="19"/>
  <c r="U142" i="19" s="1"/>
  <c r="F142" i="19"/>
  <c r="D142" i="19"/>
  <c r="B142" i="19"/>
  <c r="G141" i="19"/>
  <c r="U141" i="19" s="1"/>
  <c r="F141" i="19"/>
  <c r="D141" i="19"/>
  <c r="B141" i="19"/>
  <c r="G140" i="19"/>
  <c r="U140" i="19" s="1"/>
  <c r="F140" i="19"/>
  <c r="D140" i="19"/>
  <c r="B140" i="19"/>
  <c r="G139" i="19"/>
  <c r="U139" i="19" s="1"/>
  <c r="F139" i="19"/>
  <c r="D139" i="19"/>
  <c r="B139" i="19"/>
  <c r="G138" i="19"/>
  <c r="U138" i="19" s="1"/>
  <c r="F138" i="19"/>
  <c r="D138" i="19"/>
  <c r="B138" i="19"/>
  <c r="G137" i="19"/>
  <c r="U137" i="19" s="1"/>
  <c r="F137" i="19"/>
  <c r="D137" i="19"/>
  <c r="B137" i="19"/>
  <c r="G136" i="19"/>
  <c r="U136" i="19" s="1"/>
  <c r="F136" i="19"/>
  <c r="D136" i="19"/>
  <c r="B136" i="19"/>
  <c r="F135" i="19"/>
  <c r="D135" i="19"/>
  <c r="B135" i="19"/>
  <c r="F134" i="19"/>
  <c r="D134" i="19"/>
  <c r="B134" i="19"/>
  <c r="F133" i="19"/>
  <c r="D133" i="19"/>
  <c r="B133" i="19"/>
  <c r="F132" i="19"/>
  <c r="D132" i="19"/>
  <c r="B132" i="19"/>
  <c r="F131" i="19"/>
  <c r="D131" i="19"/>
  <c r="B131" i="19"/>
  <c r="F130" i="19"/>
  <c r="D130" i="19"/>
  <c r="B130" i="19"/>
  <c r="F129" i="19"/>
  <c r="D129" i="19"/>
  <c r="B129" i="19"/>
  <c r="F128" i="19"/>
  <c r="D128" i="19"/>
  <c r="B128" i="19"/>
  <c r="F127" i="19"/>
  <c r="D127" i="19"/>
  <c r="B127" i="19"/>
  <c r="F126" i="19"/>
  <c r="D126" i="19"/>
  <c r="B126" i="19"/>
  <c r="F125" i="19"/>
  <c r="D125" i="19"/>
  <c r="B125" i="19"/>
  <c r="F124" i="19"/>
  <c r="D124" i="19"/>
  <c r="B124" i="19"/>
  <c r="G123" i="19"/>
  <c r="U123" i="19" s="1"/>
  <c r="F123" i="19"/>
  <c r="D123" i="19"/>
  <c r="B123" i="19"/>
  <c r="G122" i="19"/>
  <c r="U122" i="19" s="1"/>
  <c r="F122" i="19"/>
  <c r="D122" i="19"/>
  <c r="B122" i="19"/>
  <c r="G121" i="19"/>
  <c r="U121" i="19" s="1"/>
  <c r="F121" i="19"/>
  <c r="D121" i="19"/>
  <c r="B121" i="19"/>
  <c r="F120" i="19"/>
  <c r="D120" i="19"/>
  <c r="B120" i="19"/>
  <c r="F119" i="19"/>
  <c r="D119" i="19"/>
  <c r="B119" i="19"/>
  <c r="F118" i="19"/>
  <c r="D118" i="19"/>
  <c r="B118" i="19"/>
  <c r="F117" i="19"/>
  <c r="D117" i="19"/>
  <c r="B117" i="19"/>
  <c r="F116" i="19"/>
  <c r="D116" i="19"/>
  <c r="B116" i="19"/>
  <c r="F115" i="19"/>
  <c r="D115" i="19"/>
  <c r="B115" i="19"/>
  <c r="F114" i="19"/>
  <c r="D114" i="19"/>
  <c r="B114" i="19"/>
  <c r="G113" i="19"/>
  <c r="U113" i="19" s="1"/>
  <c r="F113" i="19"/>
  <c r="D113" i="19"/>
  <c r="B113" i="19"/>
  <c r="F112" i="19"/>
  <c r="D112" i="19"/>
  <c r="B112" i="19"/>
  <c r="F111" i="19"/>
  <c r="D111" i="19"/>
  <c r="B111" i="19"/>
  <c r="F110" i="19"/>
  <c r="D110" i="19"/>
  <c r="B110" i="19"/>
  <c r="F109" i="19"/>
  <c r="D109" i="19"/>
  <c r="B109" i="19"/>
  <c r="F108" i="19"/>
  <c r="D108" i="19"/>
  <c r="B108" i="19"/>
  <c r="F107" i="19"/>
  <c r="D107" i="19"/>
  <c r="B107" i="19"/>
  <c r="F106" i="19"/>
  <c r="D106" i="19"/>
  <c r="B106" i="19"/>
  <c r="F105" i="19"/>
  <c r="D105" i="19"/>
  <c r="B105" i="19"/>
  <c r="F104" i="19"/>
  <c r="D104" i="19"/>
  <c r="B104" i="19"/>
  <c r="F103" i="19"/>
  <c r="D103" i="19"/>
  <c r="B103" i="19"/>
  <c r="F102" i="19"/>
  <c r="D102" i="19"/>
  <c r="B102" i="19"/>
  <c r="F101" i="19"/>
  <c r="D101" i="19"/>
  <c r="B101" i="19"/>
  <c r="F100" i="19"/>
  <c r="D100" i="19"/>
  <c r="B100" i="19"/>
  <c r="F99" i="19"/>
  <c r="D99" i="19"/>
  <c r="B99" i="19"/>
  <c r="F98" i="19"/>
  <c r="D98" i="19"/>
  <c r="B98" i="19"/>
  <c r="F97" i="19"/>
  <c r="D97" i="19"/>
  <c r="B97" i="19"/>
  <c r="G96" i="19"/>
  <c r="U96" i="19" s="1"/>
  <c r="F96" i="19"/>
  <c r="D96" i="19"/>
  <c r="B96" i="19"/>
  <c r="F95" i="19"/>
  <c r="D95" i="19"/>
  <c r="B95" i="19"/>
  <c r="G94" i="19"/>
  <c r="U94" i="19" s="1"/>
  <c r="F94" i="19"/>
  <c r="D94" i="19"/>
  <c r="B94" i="19"/>
  <c r="G93" i="19"/>
  <c r="U93" i="19" s="1"/>
  <c r="F93" i="19"/>
  <c r="D93" i="19"/>
  <c r="B93" i="19"/>
  <c r="F92" i="19"/>
  <c r="D92" i="19"/>
  <c r="B92" i="19"/>
  <c r="G91" i="19"/>
  <c r="U91" i="19" s="1"/>
  <c r="F91" i="19"/>
  <c r="D91" i="19"/>
  <c r="B91" i="19"/>
  <c r="G90" i="19"/>
  <c r="U90" i="19" s="1"/>
  <c r="F90" i="19"/>
  <c r="D90" i="19"/>
  <c r="B90" i="19"/>
  <c r="F89" i="19"/>
  <c r="D89" i="19"/>
  <c r="B89" i="19"/>
  <c r="F88" i="19"/>
  <c r="D88" i="19"/>
  <c r="B88" i="19"/>
  <c r="F87" i="19"/>
  <c r="D87" i="19"/>
  <c r="B87" i="19"/>
  <c r="F86" i="19"/>
  <c r="D86" i="19"/>
  <c r="B86" i="19"/>
  <c r="F85" i="19"/>
  <c r="D85" i="19"/>
  <c r="B85" i="19"/>
  <c r="F84" i="19"/>
  <c r="D84" i="19"/>
  <c r="B84" i="19"/>
  <c r="F83" i="19"/>
  <c r="D83" i="19"/>
  <c r="B83" i="19"/>
  <c r="F82" i="19"/>
  <c r="D82" i="19"/>
  <c r="B82" i="19"/>
  <c r="F81" i="19"/>
  <c r="D81" i="19"/>
  <c r="B81" i="19"/>
  <c r="F80" i="19"/>
  <c r="D80" i="19"/>
  <c r="B80" i="19"/>
  <c r="F79" i="19"/>
  <c r="D79" i="19"/>
  <c r="B79" i="19"/>
  <c r="F78" i="19"/>
  <c r="D78" i="19"/>
  <c r="B78" i="19"/>
  <c r="F77" i="19"/>
  <c r="D77" i="19"/>
  <c r="B77" i="19"/>
  <c r="F76" i="19"/>
  <c r="D76" i="19"/>
  <c r="B76" i="19"/>
  <c r="F75" i="19"/>
  <c r="D75" i="19"/>
  <c r="B75" i="19"/>
  <c r="F74" i="19"/>
  <c r="D74" i="19"/>
  <c r="B74" i="19"/>
  <c r="F73" i="19"/>
  <c r="D73" i="19"/>
  <c r="B73" i="19"/>
  <c r="F72" i="19"/>
  <c r="D72" i="19"/>
  <c r="B72" i="19"/>
  <c r="F71" i="19"/>
  <c r="D71" i="19"/>
  <c r="B71" i="19"/>
  <c r="G70" i="19"/>
  <c r="U70" i="19" s="1"/>
  <c r="F70" i="19"/>
  <c r="D70" i="19"/>
  <c r="B70" i="19"/>
  <c r="G69" i="19"/>
  <c r="U69" i="19" s="1"/>
  <c r="F69" i="19"/>
  <c r="D69" i="19"/>
  <c r="B69" i="19"/>
  <c r="G68" i="19"/>
  <c r="U68" i="19" s="1"/>
  <c r="F68" i="19"/>
  <c r="D68" i="19"/>
  <c r="B68" i="19"/>
  <c r="G67" i="19"/>
  <c r="U67" i="19" s="1"/>
  <c r="F67" i="19"/>
  <c r="D67" i="19"/>
  <c r="B67" i="19"/>
  <c r="G66" i="19"/>
  <c r="U66" i="19" s="1"/>
  <c r="F66" i="19"/>
  <c r="D66" i="19"/>
  <c r="B66" i="19"/>
  <c r="G65" i="19"/>
  <c r="U65" i="19" s="1"/>
  <c r="F65" i="19"/>
  <c r="D65" i="19"/>
  <c r="B65" i="19"/>
  <c r="G64" i="19"/>
  <c r="U64" i="19" s="1"/>
  <c r="F64" i="19"/>
  <c r="D64" i="19"/>
  <c r="B64" i="19"/>
  <c r="F63" i="19"/>
  <c r="D63" i="19"/>
  <c r="B63" i="19"/>
  <c r="F62" i="19"/>
  <c r="D62" i="19"/>
  <c r="B62" i="19"/>
  <c r="F61" i="19"/>
  <c r="D61" i="19"/>
  <c r="B61" i="19"/>
  <c r="F60" i="19"/>
  <c r="D60" i="19"/>
  <c r="B60" i="19"/>
  <c r="F59" i="19"/>
  <c r="D59" i="19"/>
  <c r="B59" i="19"/>
  <c r="F58" i="19"/>
  <c r="D58" i="19"/>
  <c r="B58" i="19"/>
  <c r="F57" i="19"/>
  <c r="D57" i="19"/>
  <c r="B57" i="19"/>
  <c r="F56" i="19"/>
  <c r="D56" i="19"/>
  <c r="B56" i="19"/>
  <c r="F55" i="19"/>
  <c r="D55" i="19"/>
  <c r="B55" i="19"/>
  <c r="F54" i="19"/>
  <c r="D54" i="19"/>
  <c r="B54" i="19"/>
  <c r="F53" i="19"/>
  <c r="D53" i="19"/>
  <c r="B53" i="19"/>
  <c r="F52" i="19"/>
  <c r="D52" i="19"/>
  <c r="B52" i="19"/>
  <c r="F51" i="19"/>
  <c r="D51" i="19"/>
  <c r="B51" i="19"/>
  <c r="F50" i="19"/>
  <c r="D50" i="19"/>
  <c r="B50" i="19"/>
  <c r="F49" i="19"/>
  <c r="D49" i="19"/>
  <c r="B49" i="19"/>
  <c r="F48" i="19"/>
  <c r="D48" i="19"/>
  <c r="B48" i="19"/>
  <c r="F47" i="19"/>
  <c r="D47" i="19"/>
  <c r="B47" i="19"/>
  <c r="F46" i="19"/>
  <c r="D46" i="19"/>
  <c r="B46" i="19"/>
  <c r="F45" i="19"/>
  <c r="D45" i="19"/>
  <c r="B45" i="19"/>
  <c r="F44" i="19"/>
  <c r="D44" i="19"/>
  <c r="B44" i="19"/>
  <c r="F43" i="19"/>
  <c r="D43" i="19"/>
  <c r="B43" i="19"/>
  <c r="F42" i="19"/>
  <c r="D42" i="19"/>
  <c r="B42" i="19"/>
  <c r="F41" i="19"/>
  <c r="D41" i="19"/>
  <c r="B41" i="19"/>
  <c r="F40" i="19"/>
  <c r="D40" i="19"/>
  <c r="B40" i="19"/>
  <c r="F39" i="19"/>
  <c r="D39" i="19"/>
  <c r="B39" i="19"/>
  <c r="F38" i="19"/>
  <c r="D38" i="19"/>
  <c r="B38" i="19"/>
  <c r="F37" i="19"/>
  <c r="D37" i="19"/>
  <c r="B37" i="19"/>
  <c r="F36" i="19"/>
  <c r="D36" i="19"/>
  <c r="B36" i="19"/>
  <c r="F35" i="19"/>
  <c r="D35" i="19"/>
  <c r="B35" i="19"/>
  <c r="F34" i="19"/>
  <c r="D34" i="19"/>
  <c r="B34" i="19"/>
  <c r="F33" i="19"/>
  <c r="D33" i="19"/>
  <c r="B33" i="19"/>
  <c r="F32" i="19"/>
  <c r="D32" i="19"/>
  <c r="B32" i="19"/>
  <c r="F31" i="19"/>
  <c r="D31" i="19"/>
  <c r="B31" i="19"/>
  <c r="F30" i="19"/>
  <c r="D30" i="19"/>
  <c r="B30" i="19"/>
  <c r="F29" i="19"/>
  <c r="D29" i="19"/>
  <c r="B29" i="19"/>
  <c r="F28" i="19"/>
  <c r="D28" i="19"/>
  <c r="B28" i="19"/>
  <c r="F27" i="19"/>
  <c r="D27" i="19"/>
  <c r="B27" i="19"/>
  <c r="F26" i="19"/>
  <c r="D26" i="19"/>
  <c r="B26" i="19"/>
  <c r="F25" i="19"/>
  <c r="D25" i="19"/>
  <c r="B25" i="19"/>
  <c r="F24" i="19"/>
  <c r="D24" i="19"/>
  <c r="B24" i="19"/>
  <c r="F23" i="19"/>
  <c r="D23" i="19"/>
  <c r="B23" i="19"/>
  <c r="F22" i="19"/>
  <c r="D22" i="19"/>
  <c r="B22" i="19"/>
  <c r="G21" i="19"/>
  <c r="U21" i="19" s="1"/>
  <c r="F21" i="19"/>
  <c r="D21" i="19"/>
  <c r="B21" i="19"/>
  <c r="F20" i="19"/>
  <c r="D20" i="19"/>
  <c r="B20" i="19"/>
  <c r="F19" i="19"/>
  <c r="D19" i="19"/>
  <c r="B19" i="19"/>
  <c r="G18" i="19"/>
  <c r="U18" i="19" s="1"/>
  <c r="F18" i="19"/>
  <c r="D18" i="19"/>
  <c r="B18" i="19"/>
  <c r="F17" i="19"/>
  <c r="D17" i="19"/>
  <c r="B17" i="19"/>
  <c r="F16" i="19"/>
  <c r="D16" i="19"/>
  <c r="B16" i="19"/>
  <c r="G15" i="19"/>
  <c r="U15" i="19" s="1"/>
  <c r="F15" i="19"/>
  <c r="D15" i="19"/>
  <c r="B15" i="19"/>
  <c r="F14" i="19"/>
  <c r="D14" i="19"/>
  <c r="B14" i="19"/>
  <c r="F13" i="19"/>
  <c r="D13" i="19"/>
  <c r="B13" i="19"/>
  <c r="G12" i="19"/>
  <c r="U12" i="19" s="1"/>
  <c r="F12" i="19"/>
  <c r="D12" i="19"/>
  <c r="B12" i="19"/>
  <c r="F11" i="19"/>
  <c r="D11" i="19"/>
  <c r="B11" i="19"/>
  <c r="F10" i="19"/>
  <c r="D10" i="19"/>
  <c r="B10" i="19"/>
  <c r="G9" i="19"/>
  <c r="U9" i="19" s="1"/>
  <c r="F9" i="19"/>
  <c r="D9" i="19"/>
  <c r="B9" i="19"/>
  <c r="F8" i="19"/>
  <c r="D8" i="19"/>
  <c r="B8" i="19"/>
  <c r="F7" i="19"/>
  <c r="D7" i="19"/>
  <c r="B7" i="19"/>
  <c r="G6" i="19"/>
  <c r="U6" i="19" s="1"/>
  <c r="F6" i="19"/>
  <c r="D6" i="19"/>
  <c r="B6" i="19"/>
  <c r="F5" i="19"/>
  <c r="D5" i="19"/>
  <c r="B5" i="19"/>
  <c r="F4" i="19"/>
  <c r="D4" i="19"/>
  <c r="B4" i="19"/>
  <c r="G3" i="19"/>
  <c r="U3" i="19" s="1"/>
  <c r="F3" i="19"/>
  <c r="D3" i="19"/>
  <c r="B3" i="19"/>
  <c r="G61" i="19" l="1"/>
  <c r="U61" i="19" s="1"/>
  <c r="G47" i="19"/>
  <c r="U47" i="19" s="1"/>
  <c r="G56" i="19"/>
  <c r="U56" i="19" s="1"/>
  <c r="G58" i="19"/>
  <c r="U58" i="19" s="1"/>
  <c r="G52" i="19"/>
  <c r="U52" i="19" s="1"/>
  <c r="G55" i="19"/>
  <c r="U55" i="19" s="1"/>
  <c r="G49" i="19"/>
  <c r="U49" i="19" s="1"/>
  <c r="G46" i="19"/>
  <c r="U46" i="19" s="1"/>
  <c r="G59" i="19"/>
  <c r="U59" i="19" s="1"/>
  <c r="G53" i="19"/>
  <c r="U53" i="19" s="1"/>
  <c r="G50" i="19"/>
  <c r="U50" i="19" s="1"/>
  <c r="G134" i="19"/>
  <c r="U134" i="19" s="1"/>
  <c r="G127" i="19"/>
  <c r="U127" i="19" s="1"/>
  <c r="G133" i="19"/>
  <c r="U133" i="19" s="1"/>
  <c r="G125" i="19"/>
  <c r="U125" i="19" s="1"/>
  <c r="G115" i="19"/>
  <c r="U115" i="19" s="1"/>
  <c r="G103" i="19"/>
  <c r="U103" i="19" s="1"/>
  <c r="G37" i="19"/>
  <c r="U37" i="19" s="1"/>
  <c r="G85" i="19"/>
  <c r="U85" i="19" s="1"/>
  <c r="G33" i="19"/>
  <c r="U33" i="19" s="1"/>
  <c r="G40" i="19"/>
  <c r="U40" i="19" s="1"/>
  <c r="G89" i="19"/>
  <c r="U89" i="19" s="1"/>
  <c r="G35" i="19"/>
  <c r="U35" i="19" s="1"/>
  <c r="G38" i="19"/>
  <c r="U38" i="19" s="1"/>
  <c r="G83" i="19"/>
  <c r="U83" i="19" s="1"/>
  <c r="G119" i="19"/>
  <c r="U119" i="19" s="1"/>
  <c r="G34" i="19"/>
  <c r="U34" i="19" s="1"/>
  <c r="G92" i="19"/>
  <c r="U92" i="19" s="1"/>
  <c r="G95" i="19"/>
  <c r="U95" i="19" s="1"/>
  <c r="G151" i="19"/>
  <c r="U151" i="19" s="1"/>
  <c r="G4" i="19"/>
  <c r="U4" i="19" s="1"/>
  <c r="G10" i="19"/>
  <c r="U10" i="19" s="1"/>
  <c r="G16" i="19"/>
  <c r="U16" i="19" s="1"/>
  <c r="G22" i="19"/>
  <c r="U22" i="19" s="1"/>
  <c r="G7" i="19"/>
  <c r="U7" i="19" s="1"/>
  <c r="G13" i="19"/>
  <c r="U13" i="19" s="1"/>
  <c r="G19" i="19"/>
  <c r="U19" i="19" s="1"/>
  <c r="G8" i="19"/>
  <c r="U8" i="19" s="1"/>
  <c r="G11" i="19"/>
  <c r="U11" i="19" s="1"/>
  <c r="G17" i="19"/>
  <c r="U17" i="19" s="1"/>
  <c r="G5" i="19"/>
  <c r="U5" i="19" s="1"/>
  <c r="G14" i="19"/>
  <c r="U14" i="19" s="1"/>
  <c r="G20" i="19"/>
  <c r="U20" i="19" s="1"/>
  <c r="G98" i="19"/>
  <c r="U98" i="19" s="1"/>
  <c r="G97" i="19"/>
  <c r="U97" i="19" s="1"/>
  <c r="G80" i="19"/>
  <c r="U80" i="19" s="1"/>
  <c r="G77" i="19"/>
  <c r="U77" i="19" s="1"/>
  <c r="G44" i="19"/>
  <c r="U44" i="19" s="1"/>
  <c r="G43" i="19"/>
  <c r="U43" i="19" s="1"/>
  <c r="G110" i="19"/>
  <c r="U110" i="19" s="1"/>
  <c r="G79" i="19"/>
  <c r="U79" i="19" s="1"/>
  <c r="G41" i="19"/>
  <c r="U41" i="19" s="1"/>
  <c r="G23" i="19"/>
  <c r="U23" i="19" s="1"/>
  <c r="G26" i="19"/>
  <c r="U26" i="19" s="1"/>
  <c r="G149" i="19"/>
  <c r="U149" i="19" s="1"/>
  <c r="G74" i="19"/>
  <c r="U74" i="19" s="1"/>
  <c r="G25" i="19"/>
  <c r="U25" i="19" s="1"/>
  <c r="G71" i="19"/>
  <c r="U71" i="19" s="1"/>
  <c r="G24" i="19"/>
  <c r="U24" i="19" s="1"/>
  <c r="G145" i="19"/>
  <c r="U145" i="19" s="1"/>
  <c r="G109" i="19"/>
  <c r="U109" i="19" s="1"/>
  <c r="G114" i="19"/>
  <c r="U114" i="19" s="1"/>
  <c r="G63" i="19"/>
  <c r="U63" i="19" s="1"/>
  <c r="G124" i="19"/>
  <c r="U124" i="19" s="1"/>
  <c r="G126" i="19"/>
  <c r="U126" i="19" s="1"/>
  <c r="G129" i="19"/>
  <c r="U129" i="19" s="1"/>
  <c r="G135" i="19"/>
  <c r="U135" i="19" s="1"/>
  <c r="G131" i="19"/>
  <c r="U131" i="19" s="1"/>
  <c r="G132" i="19"/>
  <c r="U132" i="19" s="1"/>
  <c r="G73" i="19"/>
  <c r="U73" i="19" s="1"/>
  <c r="G78" i="19"/>
  <c r="U78" i="19" s="1"/>
  <c r="G42" i="19"/>
  <c r="U42" i="19" s="1"/>
  <c r="G81" i="19"/>
  <c r="U81" i="19" s="1"/>
  <c r="G45" i="19"/>
  <c r="U45" i="19" s="1"/>
  <c r="G111" i="19"/>
  <c r="U111" i="19" s="1"/>
  <c r="G32" i="19"/>
  <c r="U32" i="19" s="1"/>
  <c r="G107" i="19"/>
  <c r="U107" i="19" s="1"/>
  <c r="G54" i="19"/>
  <c r="U54" i="19" s="1"/>
  <c r="G57" i="19"/>
  <c r="U57" i="19" s="1"/>
  <c r="G60" i="19"/>
  <c r="U60" i="19" s="1"/>
  <c r="G48" i="19"/>
  <c r="U48" i="19" s="1"/>
  <c r="G75" i="19"/>
  <c r="U75" i="19" s="1"/>
  <c r="G51" i="19"/>
  <c r="U51" i="19" s="1"/>
  <c r="G76" i="19"/>
  <c r="U76" i="19" s="1"/>
  <c r="G31" i="19"/>
  <c r="U31" i="19" s="1"/>
  <c r="G102" i="19"/>
  <c r="U102" i="19" s="1"/>
  <c r="G117" i="19"/>
  <c r="U117" i="19" s="1"/>
  <c r="G105" i="19"/>
  <c r="U105" i="19" s="1"/>
  <c r="G99" i="19"/>
  <c r="U99" i="19" s="1"/>
  <c r="G100" i="19"/>
  <c r="U100" i="19" s="1"/>
  <c r="G146" i="19"/>
  <c r="U146" i="19" s="1"/>
  <c r="G106" i="19"/>
  <c r="U106" i="19" s="1"/>
  <c r="G128" i="19"/>
  <c r="U128" i="19" s="1"/>
  <c r="G30" i="19"/>
  <c r="U30" i="19" s="1"/>
  <c r="G82" i="19"/>
  <c r="U82" i="19" s="1"/>
  <c r="G72" i="19"/>
  <c r="U72" i="19" s="1"/>
  <c r="G159" i="19"/>
  <c r="U159" i="19" s="1"/>
  <c r="G147" i="19"/>
  <c r="U147" i="19" s="1"/>
  <c r="G148" i="19"/>
  <c r="U148" i="19" s="1"/>
  <c r="G120" i="19"/>
  <c r="U120" i="19" s="1"/>
  <c r="G84" i="19"/>
  <c r="U84" i="19" s="1"/>
  <c r="G36" i="19"/>
  <c r="U36" i="19" s="1"/>
  <c r="G87" i="19"/>
  <c r="U87" i="19" s="1"/>
  <c r="G39" i="19"/>
  <c r="U39" i="19" s="1"/>
  <c r="G88" i="19"/>
  <c r="U88" i="19" s="1"/>
  <c r="G118" i="19"/>
  <c r="U118" i="19" s="1"/>
  <c r="G29" i="19"/>
  <c r="U29" i="19" s="1"/>
  <c r="G28" i="19"/>
  <c r="U28" i="19" s="1"/>
  <c r="G101" i="19"/>
  <c r="U101" i="19" s="1"/>
  <c r="G62" i="19"/>
  <c r="U62" i="19" s="1"/>
  <c r="G86" i="19"/>
  <c r="U86" i="19" s="1"/>
  <c r="G104" i="19"/>
  <c r="U104" i="19" s="1"/>
  <c r="G116" i="19"/>
  <c r="U116" i="19" s="1"/>
  <c r="G108" i="19"/>
  <c r="U108" i="19" s="1"/>
  <c r="G27" i="19"/>
  <c r="U27" i="19" s="1"/>
  <c r="C35" i="7" l="1"/>
  <c r="K25" i="1" l="1"/>
  <c r="K26" i="1"/>
  <c r="J26" i="1"/>
  <c r="J25" i="1" l="1"/>
  <c r="E10" i="8"/>
  <c r="D10" i="8"/>
  <c r="F11" i="8"/>
  <c r="F10" i="8" s="1"/>
  <c r="E11" i="8"/>
  <c r="H11" i="8" s="1"/>
  <c r="D11" i="8"/>
  <c r="C11" i="8"/>
  <c r="G11" i="8" s="1"/>
  <c r="F14" i="8"/>
  <c r="H14" i="8" s="1"/>
  <c r="E14" i="8"/>
  <c r="D14" i="8"/>
  <c r="C14" i="8"/>
  <c r="F16" i="8"/>
  <c r="E16" i="8"/>
  <c r="D16" i="8"/>
  <c r="D13" i="8" s="1"/>
  <c r="C16" i="8"/>
  <c r="G16" i="8" s="1"/>
  <c r="F18" i="8"/>
  <c r="H18" i="8" s="1"/>
  <c r="E18" i="8"/>
  <c r="D18" i="8"/>
  <c r="C18" i="8"/>
  <c r="H19" i="8"/>
  <c r="G19" i="8"/>
  <c r="H17" i="8"/>
  <c r="G17" i="8"/>
  <c r="H16" i="8"/>
  <c r="H15" i="8"/>
  <c r="G15" i="8"/>
  <c r="H12" i="8"/>
  <c r="G12" i="8"/>
  <c r="E17" i="7"/>
  <c r="H22" i="1" s="1"/>
  <c r="D17" i="7"/>
  <c r="G22" i="1" s="1"/>
  <c r="F19" i="7"/>
  <c r="C19" i="7"/>
  <c r="G19" i="7" s="1"/>
  <c r="F24" i="7"/>
  <c r="C24" i="7"/>
  <c r="F22" i="7"/>
  <c r="F18" i="7" s="1"/>
  <c r="C22" i="7"/>
  <c r="H26" i="7"/>
  <c r="G26" i="7"/>
  <c r="H25" i="7"/>
  <c r="G25" i="7"/>
  <c r="H24" i="7"/>
  <c r="H23" i="7"/>
  <c r="G23" i="7"/>
  <c r="H21" i="7"/>
  <c r="G21" i="7"/>
  <c r="H20" i="7"/>
  <c r="G20" i="7"/>
  <c r="H19" i="7"/>
  <c r="E13" i="8" l="1"/>
  <c r="H22" i="7"/>
  <c r="G14" i="8"/>
  <c r="C13" i="8"/>
  <c r="F13" i="8"/>
  <c r="G22" i="7"/>
  <c r="C18" i="7"/>
  <c r="G18" i="8"/>
  <c r="C10" i="8"/>
  <c r="G10" i="8" s="1"/>
  <c r="H10" i="8"/>
  <c r="G24" i="7"/>
  <c r="H13" i="8" l="1"/>
  <c r="G13" i="8"/>
  <c r="F12" i="7"/>
  <c r="F11" i="7" s="1"/>
  <c r="E10" i="7"/>
  <c r="H21" i="1" s="1"/>
  <c r="D10" i="7"/>
  <c r="G21" i="1" s="1"/>
  <c r="C12" i="7"/>
  <c r="C11" i="7" s="1"/>
  <c r="F15" i="7"/>
  <c r="F14" i="7" s="1"/>
  <c r="C15" i="7"/>
  <c r="C14" i="7" s="1"/>
  <c r="C10" i="7" l="1"/>
  <c r="F21" i="1" s="1"/>
  <c r="F10" i="7"/>
  <c r="I21" i="1" s="1"/>
  <c r="F28" i="7"/>
  <c r="C28" i="7"/>
  <c r="G28" i="7" s="1"/>
  <c r="F30" i="7"/>
  <c r="F27" i="7" s="1"/>
  <c r="H27" i="7" s="1"/>
  <c r="C30" i="7"/>
  <c r="G30" i="7" s="1"/>
  <c r="F33" i="7"/>
  <c r="H33" i="7" s="1"/>
  <c r="C33" i="7"/>
  <c r="C32" i="7" s="1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H28" i="7"/>
  <c r="G29" i="7"/>
  <c r="H29" i="7"/>
  <c r="H30" i="7"/>
  <c r="G31" i="7"/>
  <c r="H31" i="7"/>
  <c r="G34" i="7"/>
  <c r="H34" i="7"/>
  <c r="G36" i="7"/>
  <c r="H36" i="7"/>
  <c r="H10" i="7"/>
  <c r="G10" i="7"/>
  <c r="F35" i="7"/>
  <c r="G35" i="7" s="1"/>
  <c r="F13" i="10"/>
  <c r="E13" i="10"/>
  <c r="D13" i="10"/>
  <c r="C13" i="10"/>
  <c r="C10" i="10" s="1"/>
  <c r="F11" i="10"/>
  <c r="E11" i="10"/>
  <c r="H11" i="10" s="1"/>
  <c r="D11" i="10"/>
  <c r="C11" i="10"/>
  <c r="H14" i="10"/>
  <c r="G14" i="10"/>
  <c r="H12" i="10"/>
  <c r="G12" i="10"/>
  <c r="F14" i="4"/>
  <c r="H14" i="4" s="1"/>
  <c r="E14" i="4"/>
  <c r="D14" i="4"/>
  <c r="C14" i="4"/>
  <c r="F16" i="4"/>
  <c r="E16" i="4"/>
  <c r="D16" i="4"/>
  <c r="C16" i="4"/>
  <c r="F18" i="4"/>
  <c r="E18" i="4"/>
  <c r="D18" i="4"/>
  <c r="C18" i="4"/>
  <c r="F24" i="4"/>
  <c r="E24" i="4"/>
  <c r="D24" i="4"/>
  <c r="C24" i="4"/>
  <c r="F26" i="4"/>
  <c r="E26" i="4"/>
  <c r="D26" i="4"/>
  <c r="C26" i="4"/>
  <c r="F29" i="4"/>
  <c r="E29" i="4"/>
  <c r="D29" i="4"/>
  <c r="C29" i="4"/>
  <c r="F32" i="4"/>
  <c r="E32" i="4"/>
  <c r="D32" i="4"/>
  <c r="C32" i="4"/>
  <c r="F34" i="4"/>
  <c r="E34" i="4"/>
  <c r="D34" i="4"/>
  <c r="C34" i="4"/>
  <c r="F36" i="4"/>
  <c r="E36" i="4"/>
  <c r="D36" i="4"/>
  <c r="C36" i="4"/>
  <c r="F42" i="4"/>
  <c r="E42" i="4"/>
  <c r="D42" i="4"/>
  <c r="C42" i="4"/>
  <c r="F44" i="4"/>
  <c r="E44" i="4"/>
  <c r="D44" i="4"/>
  <c r="C44" i="4"/>
  <c r="G44" i="4" s="1"/>
  <c r="D46" i="4"/>
  <c r="E46" i="4"/>
  <c r="F46" i="4"/>
  <c r="C46" i="4"/>
  <c r="H12" i="4"/>
  <c r="H15" i="4"/>
  <c r="H17" i="4"/>
  <c r="H19" i="4"/>
  <c r="H20" i="4"/>
  <c r="H21" i="4"/>
  <c r="H22" i="4"/>
  <c r="H23" i="4"/>
  <c r="H25" i="4"/>
  <c r="H27" i="4"/>
  <c r="H30" i="4"/>
  <c r="H31" i="4"/>
  <c r="H33" i="4"/>
  <c r="H35" i="4"/>
  <c r="H37" i="4"/>
  <c r="H38" i="4"/>
  <c r="H39" i="4"/>
  <c r="H40" i="4"/>
  <c r="H41" i="4"/>
  <c r="H43" i="4"/>
  <c r="H45" i="4"/>
  <c r="H47" i="4"/>
  <c r="G12" i="4"/>
  <c r="G15" i="4"/>
  <c r="G17" i="4"/>
  <c r="G19" i="4"/>
  <c r="G20" i="4"/>
  <c r="G21" i="4"/>
  <c r="G22" i="4"/>
  <c r="G23" i="4"/>
  <c r="G25" i="4"/>
  <c r="G27" i="4"/>
  <c r="G30" i="4"/>
  <c r="G31" i="4"/>
  <c r="G33" i="4"/>
  <c r="G35" i="4"/>
  <c r="G37" i="4"/>
  <c r="G38" i="4"/>
  <c r="G39" i="4"/>
  <c r="G40" i="4"/>
  <c r="G41" i="4"/>
  <c r="G43" i="4"/>
  <c r="G45" i="4"/>
  <c r="G47" i="4"/>
  <c r="C10" i="4" l="1"/>
  <c r="F10" i="10"/>
  <c r="G11" i="4"/>
  <c r="G29" i="4"/>
  <c r="G36" i="4"/>
  <c r="H34" i="4"/>
  <c r="G34" i="4"/>
  <c r="G18" i="4"/>
  <c r="H18" i="4"/>
  <c r="H42" i="4"/>
  <c r="E28" i="4"/>
  <c r="H26" i="4"/>
  <c r="D10" i="10"/>
  <c r="F28" i="4"/>
  <c r="H13" i="10"/>
  <c r="F32" i="7"/>
  <c r="F17" i="7" s="1"/>
  <c r="I22" i="1" s="1"/>
  <c r="K22" i="1" s="1"/>
  <c r="E10" i="10"/>
  <c r="H10" i="10" s="1"/>
  <c r="G42" i="4"/>
  <c r="G32" i="4"/>
  <c r="G24" i="4"/>
  <c r="G11" i="10"/>
  <c r="C27" i="7"/>
  <c r="G27" i="7" s="1"/>
  <c r="G14" i="4"/>
  <c r="J21" i="1"/>
  <c r="K21" i="1"/>
  <c r="H46" i="4"/>
  <c r="D28" i="4"/>
  <c r="G13" i="10"/>
  <c r="G33" i="7"/>
  <c r="H35" i="7"/>
  <c r="G10" i="10"/>
  <c r="D10" i="4"/>
  <c r="G46" i="4"/>
  <c r="H44" i="4"/>
  <c r="H36" i="4"/>
  <c r="H32" i="4"/>
  <c r="H24" i="4"/>
  <c r="H16" i="4"/>
  <c r="H11" i="4"/>
  <c r="C28" i="4"/>
  <c r="F10" i="4"/>
  <c r="E10" i="4"/>
  <c r="G16" i="4"/>
  <c r="G26" i="4"/>
  <c r="H29" i="4"/>
  <c r="E10" i="6"/>
  <c r="H13" i="1" s="1"/>
  <c r="D10" i="6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C78" i="6"/>
  <c r="F80" i="6"/>
  <c r="C80" i="6"/>
  <c r="F83" i="6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H14" i="1" s="1"/>
  <c r="D113" i="6"/>
  <c r="G14" i="1" s="1"/>
  <c r="F115" i="6"/>
  <c r="C115" i="6"/>
  <c r="F117" i="6"/>
  <c r="C117" i="6"/>
  <c r="F122" i="6"/>
  <c r="C122" i="6"/>
  <c r="F126" i="6"/>
  <c r="C126" i="6"/>
  <c r="F134" i="6"/>
  <c r="C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H151" i="6" s="1"/>
  <c r="C152" i="6"/>
  <c r="C151" i="6" s="1"/>
  <c r="F155" i="6"/>
  <c r="C155" i="6"/>
  <c r="F157" i="6"/>
  <c r="C157" i="6"/>
  <c r="F159" i="6"/>
  <c r="C159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3" i="6"/>
  <c r="G132" i="6"/>
  <c r="G131" i="6"/>
  <c r="G130" i="6"/>
  <c r="G129" i="6"/>
  <c r="G128" i="6"/>
  <c r="G127" i="6"/>
  <c r="G125" i="6"/>
  <c r="G124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3" i="6"/>
  <c r="G62" i="6"/>
  <c r="G61" i="6"/>
  <c r="G59" i="6"/>
  <c r="G58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2" i="6"/>
  <c r="G21" i="6"/>
  <c r="G20" i="6"/>
  <c r="G18" i="6"/>
  <c r="G16" i="6"/>
  <c r="G15" i="6"/>
  <c r="G14" i="6"/>
  <c r="G13" i="6"/>
  <c r="G162" i="6"/>
  <c r="G160" i="6"/>
  <c r="G158" i="6"/>
  <c r="F161" i="6"/>
  <c r="C161" i="6"/>
  <c r="D11" i="2"/>
  <c r="E11" i="2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C35" i="2"/>
  <c r="F42" i="2"/>
  <c r="C42" i="2"/>
  <c r="F46" i="2"/>
  <c r="C46" i="2"/>
  <c r="F48" i="2"/>
  <c r="C48" i="2"/>
  <c r="F52" i="2"/>
  <c r="C52" i="2"/>
  <c r="F55" i="2"/>
  <c r="C55" i="2"/>
  <c r="F59" i="2"/>
  <c r="C59" i="2"/>
  <c r="G64" i="2"/>
  <c r="F63" i="2"/>
  <c r="C63" i="2"/>
  <c r="F66" i="2"/>
  <c r="C66" i="2"/>
  <c r="F68" i="2"/>
  <c r="C68" i="2"/>
  <c r="E70" i="2"/>
  <c r="H11" i="1" s="1"/>
  <c r="D70" i="2"/>
  <c r="G11" i="1" s="1"/>
  <c r="F72" i="2"/>
  <c r="C72" i="2"/>
  <c r="F74" i="2"/>
  <c r="C74" i="2"/>
  <c r="G78" i="2"/>
  <c r="F77" i="2"/>
  <c r="C77" i="2"/>
  <c r="H28" i="4" l="1"/>
  <c r="C58" i="2"/>
  <c r="G63" i="2"/>
  <c r="C65" i="2"/>
  <c r="C51" i="2"/>
  <c r="C45" i="2"/>
  <c r="G45" i="2" s="1"/>
  <c r="C34" i="2"/>
  <c r="G32" i="7"/>
  <c r="H32" i="7"/>
  <c r="H17" i="7"/>
  <c r="G83" i="6"/>
  <c r="G78" i="6"/>
  <c r="G28" i="4"/>
  <c r="G10" i="4"/>
  <c r="F58" i="2"/>
  <c r="G58" i="2" s="1"/>
  <c r="F51" i="2"/>
  <c r="H51" i="2" s="1"/>
  <c r="F45" i="2"/>
  <c r="H45" i="2" s="1"/>
  <c r="F34" i="2"/>
  <c r="H34" i="2" s="1"/>
  <c r="F12" i="2"/>
  <c r="H12" i="2" s="1"/>
  <c r="E10" i="2"/>
  <c r="D10" i="2"/>
  <c r="F71" i="2"/>
  <c r="H71" i="2" s="1"/>
  <c r="H10" i="4"/>
  <c r="C17" i="7"/>
  <c r="F22" i="1" s="1"/>
  <c r="J22" i="1" s="1"/>
  <c r="F65" i="2"/>
  <c r="H65" i="2" s="1"/>
  <c r="C12" i="2"/>
  <c r="C90" i="6"/>
  <c r="E9" i="6"/>
  <c r="G57" i="6"/>
  <c r="C11" i="6"/>
  <c r="D9" i="6"/>
  <c r="G13" i="1"/>
  <c r="G144" i="6"/>
  <c r="G126" i="6"/>
  <c r="G66" i="6"/>
  <c r="G46" i="6"/>
  <c r="F11" i="6"/>
  <c r="H11" i="6" s="1"/>
  <c r="G141" i="6"/>
  <c r="G115" i="6"/>
  <c r="G107" i="6"/>
  <c r="G91" i="6"/>
  <c r="G74" i="6"/>
  <c r="G68" i="6"/>
  <c r="G48" i="6"/>
  <c r="G36" i="6"/>
  <c r="C23" i="6"/>
  <c r="G29" i="6"/>
  <c r="G161" i="6"/>
  <c r="F121" i="6"/>
  <c r="H121" i="6" s="1"/>
  <c r="G24" i="6"/>
  <c r="G17" i="6"/>
  <c r="G149" i="6"/>
  <c r="G157" i="6"/>
  <c r="C154" i="6"/>
  <c r="G117" i="6"/>
  <c r="F98" i="6"/>
  <c r="H98" i="6" s="1"/>
  <c r="G85" i="6"/>
  <c r="G80" i="6"/>
  <c r="G76" i="6"/>
  <c r="F56" i="6"/>
  <c r="H56" i="6" s="1"/>
  <c r="G19" i="6"/>
  <c r="C65" i="6"/>
  <c r="C114" i="6"/>
  <c r="C98" i="6"/>
  <c r="C73" i="6"/>
  <c r="G60" i="6"/>
  <c r="G148" i="6"/>
  <c r="H148" i="6"/>
  <c r="F73" i="6"/>
  <c r="F65" i="6"/>
  <c r="C121" i="6"/>
  <c r="C56" i="6"/>
  <c r="G151" i="6"/>
  <c r="G99" i="6"/>
  <c r="G94" i="6"/>
  <c r="F90" i="6"/>
  <c r="G71" i="6"/>
  <c r="F23" i="6"/>
  <c r="F154" i="6"/>
  <c r="F114" i="6"/>
  <c r="G152" i="6"/>
  <c r="G134" i="6"/>
  <c r="G12" i="6"/>
  <c r="G103" i="6"/>
  <c r="G122" i="6"/>
  <c r="G137" i="6"/>
  <c r="G155" i="6"/>
  <c r="G159" i="6"/>
  <c r="C71" i="2"/>
  <c r="F80" i="2"/>
  <c r="C80" i="2"/>
  <c r="F84" i="2"/>
  <c r="C84" i="2"/>
  <c r="F87" i="2"/>
  <c r="C87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7" i="2"/>
  <c r="G59" i="2"/>
  <c r="G60" i="2"/>
  <c r="G61" i="2"/>
  <c r="G62" i="2"/>
  <c r="G66" i="2"/>
  <c r="G67" i="2"/>
  <c r="G68" i="2"/>
  <c r="G69" i="2"/>
  <c r="G72" i="2"/>
  <c r="G73" i="2"/>
  <c r="G74" i="2"/>
  <c r="G75" i="2"/>
  <c r="G77" i="2"/>
  <c r="G79" i="2"/>
  <c r="G81" i="2"/>
  <c r="G82" i="2"/>
  <c r="G83" i="2"/>
  <c r="G85" i="2"/>
  <c r="G86" i="2"/>
  <c r="G88" i="2"/>
  <c r="G80" i="2" l="1"/>
  <c r="C11" i="2"/>
  <c r="G11" i="6"/>
  <c r="H58" i="2"/>
  <c r="G71" i="2"/>
  <c r="G51" i="2"/>
  <c r="G34" i="2"/>
  <c r="G12" i="2"/>
  <c r="G84" i="2"/>
  <c r="F11" i="2"/>
  <c r="G17" i="7"/>
  <c r="G65" i="2"/>
  <c r="C10" i="6"/>
  <c r="F13" i="1" s="1"/>
  <c r="C113" i="6"/>
  <c r="G56" i="6"/>
  <c r="G98" i="6"/>
  <c r="H114" i="6"/>
  <c r="G114" i="6"/>
  <c r="F113" i="6"/>
  <c r="I14" i="1" s="1"/>
  <c r="H154" i="6"/>
  <c r="G154" i="6"/>
  <c r="G121" i="6"/>
  <c r="F10" i="6"/>
  <c r="G23" i="6"/>
  <c r="H23" i="6"/>
  <c r="H65" i="6"/>
  <c r="G65" i="6"/>
  <c r="H90" i="6"/>
  <c r="G90" i="6"/>
  <c r="G73" i="6"/>
  <c r="H73" i="6"/>
  <c r="F76" i="2"/>
  <c r="H76" i="2" s="1"/>
  <c r="G87" i="2"/>
  <c r="C76" i="2"/>
  <c r="C70" i="2" s="1"/>
  <c r="G23" i="1"/>
  <c r="G27" i="1" s="1"/>
  <c r="H12" i="1"/>
  <c r="F10" i="1" l="1"/>
  <c r="C10" i="2"/>
  <c r="F70" i="2"/>
  <c r="I11" i="1" s="1"/>
  <c r="K11" i="1" s="1"/>
  <c r="F11" i="1"/>
  <c r="G76" i="2"/>
  <c r="I10" i="1"/>
  <c r="H11" i="2"/>
  <c r="G11" i="2"/>
  <c r="F9" i="6"/>
  <c r="H9" i="6" s="1"/>
  <c r="I13" i="1"/>
  <c r="J13" i="1" s="1"/>
  <c r="C9" i="6"/>
  <c r="F14" i="1"/>
  <c r="F15" i="1" s="1"/>
  <c r="K14" i="1"/>
  <c r="H10" i="6"/>
  <c r="G10" i="6"/>
  <c r="G113" i="6"/>
  <c r="H113" i="6"/>
  <c r="H23" i="1"/>
  <c r="H15" i="1"/>
  <c r="I23" i="1"/>
  <c r="I27" i="1" s="1"/>
  <c r="G12" i="1"/>
  <c r="G15" i="1"/>
  <c r="F23" i="1"/>
  <c r="F27" i="1" s="1"/>
  <c r="F12" i="1" l="1"/>
  <c r="G70" i="2"/>
  <c r="F10" i="2"/>
  <c r="H10" i="2" s="1"/>
  <c r="I12" i="1"/>
  <c r="K12" i="1" s="1"/>
  <c r="H70" i="2"/>
  <c r="F16" i="1"/>
  <c r="F28" i="1" s="1"/>
  <c r="K10" i="1"/>
  <c r="J10" i="1"/>
  <c r="J11" i="1"/>
  <c r="G9" i="6"/>
  <c r="J14" i="1"/>
  <c r="K13" i="1"/>
  <c r="I15" i="1"/>
  <c r="J15" i="1" s="1"/>
  <c r="H27" i="1"/>
  <c r="K27" i="1" s="1"/>
  <c r="K23" i="1"/>
  <c r="J27" i="1"/>
  <c r="J23" i="1"/>
  <c r="H16" i="1"/>
  <c r="G16" i="1"/>
  <c r="G28" i="1" s="1"/>
  <c r="G10" i="2" l="1"/>
  <c r="J12" i="1"/>
  <c r="H28" i="1"/>
  <c r="I16" i="1"/>
  <c r="I28" i="1" s="1"/>
  <c r="K15" i="1"/>
  <c r="K16" i="1" l="1"/>
  <c r="J28" i="1"/>
  <c r="J16" i="1"/>
  <c r="K28" i="1" l="1"/>
</calcChain>
</file>

<file path=xl/sharedStrings.xml><?xml version="1.0" encoding="utf-8"?>
<sst xmlns="http://schemas.openxmlformats.org/spreadsheetml/2006/main" count="4559" uniqueCount="2860">
  <si>
    <t>I. OPĆI DIO</t>
  </si>
  <si>
    <t>SAŽETAK  RAČUNA PRIHODA I RASHODA I RAČUNA FINANCIRANJA</t>
  </si>
  <si>
    <t>SAŽETAK RAČUNA PRIHODA I RASHODA</t>
  </si>
  <si>
    <t>BROJČANA OZNAKA I NAZIV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</si>
  <si>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</si>
  <si>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</si>
  <si>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</si>
  <si>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</si>
  <si>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</si>
  <si>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</si>
  <si>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</si>
  <si>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</si>
  <si>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</si>
  <si>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</si>
  <si>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</si>
  <si>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</si>
  <si>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</si>
  <si>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</si>
  <si>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</si>
  <si>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</si>
  <si>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</si>
  <si>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</si>
  <si>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</si>
  <si>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</si>
  <si>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</si>
  <si>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</si>
  <si>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</si>
  <si>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</si>
  <si>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</si>
  <si>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</si>
  <si>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</si>
  <si>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</si>
  <si>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</si>
  <si>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</si>
  <si>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</si>
  <si>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</si>
  <si>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</si>
  <si>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</si>
  <si>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</si>
  <si>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</si>
  <si>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</si>
  <si>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</si>
  <si>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</si>
  <si>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</si>
  <si>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</si>
  <si>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</si>
  <si>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</si>
  <si>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</si>
  <si>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</si>
  <si>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</si>
  <si>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</si>
  <si>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</si>
  <si>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</si>
  <si>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</si>
  <si>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</si>
  <si>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</si>
  <si>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</si>
  <si>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</si>
  <si>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</si>
  <si>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</si>
  <si>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</si>
  <si>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</si>
  <si>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</si>
  <si>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</si>
  <si>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</si>
  <si>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</si>
  <si>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</si>
  <si>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</si>
  <si>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</si>
  <si>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</si>
  <si>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</si>
  <si>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</si>
  <si>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</si>
  <si>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</si>
  <si>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</si>
  <si>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</si>
  <si>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</si>
  <si>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</si>
  <si>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</si>
  <si>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</si>
  <si>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</si>
  <si>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</si>
  <si>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</si>
  <si>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</si>
  <si>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</si>
  <si>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</si>
  <si>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</si>
  <si>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</si>
  <si>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</si>
  <si>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</si>
  <si>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</si>
  <si>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</si>
  <si>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</si>
  <si>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</si>
  <si>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</si>
  <si>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</si>
  <si>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</si>
  <si>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</si>
  <si>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</si>
  <si>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</si>
  <si>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</si>
  <si>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</si>
  <si>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</si>
  <si>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</si>
  <si>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</si>
  <si>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</si>
  <si>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</si>
  <si>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</si>
  <si>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</si>
  <si>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</si>
  <si>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</si>
  <si>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</si>
  <si>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</si>
  <si>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</si>
  <si>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</si>
  <si>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</si>
  <si>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</si>
  <si>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</si>
  <si>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</si>
  <si>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</si>
  <si>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</si>
  <si>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</si>
  <si>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</si>
  <si>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</si>
  <si>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</si>
  <si>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</si>
  <si>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</si>
  <si>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</si>
  <si>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</si>
  <si>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</si>
  <si>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</si>
  <si>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</si>
  <si>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</si>
  <si>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</si>
  <si>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</si>
  <si>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</si>
  <si>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</si>
  <si>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</si>
  <si>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</si>
  <si>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</si>
  <si>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</si>
  <si>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</si>
  <si>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</si>
  <si>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</si>
  <si>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</si>
  <si>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</si>
  <si>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</si>
  <si>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</si>
  <si>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</si>
  <si>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</si>
  <si>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</si>
  <si>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</si>
  <si>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</si>
  <si>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</si>
  <si>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</si>
  <si>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</si>
  <si>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</si>
  <si>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</si>
  <si>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</si>
  <si>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</si>
  <si>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</si>
  <si>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</si>
  <si>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</si>
  <si>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</si>
  <si>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</si>
  <si>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</si>
  <si>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</si>
  <si>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</si>
  <si>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</si>
  <si>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</si>
  <si>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</si>
  <si>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</si>
  <si>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</si>
  <si>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</si>
  <si>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</si>
  <si>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</si>
  <si>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</si>
  <si>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</si>
  <si>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</si>
  <si>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</si>
  <si>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</si>
  <si>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</si>
  <si>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</si>
  <si>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</si>
  <si>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</si>
  <si>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</si>
  <si>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</si>
  <si>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</si>
  <si>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</si>
  <si>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</si>
  <si>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</si>
  <si>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</si>
  <si>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</si>
  <si>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</si>
  <si>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</si>
  <si>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</si>
  <si>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</si>
  <si>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</si>
  <si>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</si>
  <si>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</si>
  <si>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</si>
  <si>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</si>
  <si>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</si>
  <si>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</si>
  <si>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</si>
  <si>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</si>
  <si>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</si>
  <si>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</si>
  <si>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</si>
  <si>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</si>
  <si>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</si>
  <si>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</si>
  <si>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</si>
  <si>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</si>
  <si>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</si>
  <si>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</si>
  <si>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</si>
  <si>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</si>
  <si>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</si>
  <si>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</si>
  <si>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</si>
  <si>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</si>
  <si>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</si>
  <si>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</si>
  <si>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</si>
  <si>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</si>
  <si>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</si>
  <si>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</si>
  <si>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</si>
  <si>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</si>
  <si>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</si>
  <si>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</si>
  <si>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</si>
  <si>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</si>
  <si>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</si>
  <si>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</si>
  <si>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</si>
  <si>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</si>
  <si>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</si>
  <si>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</si>
  <si>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</si>
  <si>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</si>
  <si>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</si>
  <si>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</si>
  <si>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</si>
  <si>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</si>
  <si>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</si>
  <si>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</si>
  <si>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</si>
  <si>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</si>
  <si>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</si>
  <si>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</si>
  <si>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</si>
  <si>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</si>
  <si>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</si>
  <si>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</si>
  <si>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</si>
  <si>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</si>
  <si>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</si>
  <si>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</si>
  <si>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</si>
  <si>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</si>
  <si>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</si>
  <si>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</si>
  <si>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</si>
  <si>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</si>
  <si>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</si>
  <si>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</si>
  <si>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</si>
  <si>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</si>
  <si>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</si>
  <si>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</si>
  <si>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</si>
  <si>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</si>
  <si>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</si>
  <si>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</si>
  <si>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</si>
  <si>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</si>
  <si>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</si>
  <si>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</si>
  <si>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</si>
  <si>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</si>
  <si>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</si>
  <si>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</si>
  <si>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</si>
  <si>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</si>
  <si>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</si>
  <si>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</si>
  <si>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</si>
  <si>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</si>
  <si>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</si>
  <si>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</si>
  <si>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</si>
  <si>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</si>
  <si>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</si>
  <si>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</si>
  <si>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</si>
  <si>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</si>
  <si>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</si>
  <si>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</si>
  <si>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</si>
  <si>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</si>
  <si>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</si>
  <si>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</si>
  <si>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</si>
  <si>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</si>
  <si>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</si>
  <si>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</si>
  <si>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</si>
  <si>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</si>
  <si>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</si>
  <si>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</si>
  <si>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</si>
  <si>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</si>
  <si>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</si>
  <si>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</si>
  <si>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</si>
  <si>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</si>
  <si>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</si>
  <si>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</si>
  <si>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</si>
  <si>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</si>
  <si>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</si>
  <si>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</si>
  <si>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</si>
  <si>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</si>
  <si>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</si>
  <si>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</si>
  <si>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</si>
  <si>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</si>
  <si>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</si>
  <si>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</si>
  <si>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</si>
  <si>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</si>
  <si>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</si>
  <si>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</si>
  <si>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</si>
  <si>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</si>
  <si>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</si>
  <si>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</si>
  <si>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</si>
  <si>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</si>
  <si>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</si>
  <si>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</si>
  <si>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</si>
  <si>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</si>
  <si>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</si>
  <si>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</si>
  <si>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</si>
  <si>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</si>
  <si>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</si>
  <si>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</si>
  <si>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</si>
  <si>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</si>
  <si>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</si>
  <si>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</si>
  <si>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</si>
  <si>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</si>
  <si>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</si>
  <si>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</si>
  <si>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</si>
  <si>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</si>
  <si>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</si>
  <si>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</si>
  <si>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</si>
  <si>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</si>
  <si>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</si>
  <si>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</si>
  <si>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</si>
  <si>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</si>
  <si>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</si>
  <si>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</si>
  <si>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</si>
  <si>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</si>
  <si>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</si>
  <si>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</si>
  <si>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</si>
  <si>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</si>
  <si>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</si>
  <si>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</si>
  <si>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</si>
  <si>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</si>
  <si>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</si>
  <si>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</si>
  <si>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</si>
  <si>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</si>
  <si>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</si>
  <si>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</si>
  <si>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</si>
  <si>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</si>
  <si>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</si>
  <si>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</si>
  <si>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</si>
  <si>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</si>
  <si>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</si>
  <si>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</si>
  <si>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</si>
  <si>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</si>
  <si>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</si>
  <si>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</si>
  <si>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</si>
  <si>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</si>
  <si>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</si>
  <si>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</si>
  <si>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</si>
  <si>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</si>
  <si>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</si>
  <si>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</si>
  <si>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</si>
  <si>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</si>
  <si>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</si>
  <si>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</si>
  <si>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</si>
  <si>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</si>
  <si>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</si>
  <si>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</si>
  <si>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</si>
  <si>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</si>
  <si>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</si>
  <si>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</si>
  <si>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</si>
  <si>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</si>
  <si>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</si>
  <si>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</si>
  <si>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</si>
  <si>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</si>
  <si>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</si>
  <si>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</si>
  <si>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</si>
  <si>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</si>
  <si>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</si>
  <si>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</si>
  <si>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</si>
  <si>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</si>
  <si>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</si>
  <si>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</si>
  <si>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</si>
  <si>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</si>
  <si>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</si>
  <si>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</si>
  <si>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</si>
  <si>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</si>
  <si>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</si>
  <si>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</si>
  <si>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</si>
  <si>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</si>
  <si>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</si>
  <si>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</si>
  <si>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</si>
  <si>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</si>
  <si>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</si>
  <si>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</si>
  <si>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</si>
  <si>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</si>
  <si>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</si>
  <si>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</si>
  <si>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</si>
  <si>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</si>
  <si>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</si>
  <si>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</si>
  <si>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</si>
  <si>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</si>
  <si>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</si>
  <si>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</si>
  <si>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</si>
  <si>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</si>
  <si>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</si>
  <si>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</si>
  <si>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</si>
  <si>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</si>
  <si>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</si>
  <si>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</si>
  <si>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</si>
  <si>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</si>
  <si>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</si>
  <si>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</si>
  <si>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</si>
  <si>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</si>
  <si>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</si>
  <si>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</si>
  <si>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</si>
  <si>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</si>
  <si>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</si>
  <si>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</si>
  <si>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</si>
  <si>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</si>
  <si>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</si>
  <si>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</si>
  <si>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</si>
  <si>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</si>
  <si>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</si>
  <si>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</si>
  <si>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</si>
  <si>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</si>
  <si>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</si>
  <si>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</si>
  <si>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</si>
  <si>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</si>
  <si>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</si>
  <si>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</si>
  <si>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</si>
  <si>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</si>
  <si>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</si>
  <si>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</si>
  <si>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</si>
  <si>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</si>
  <si>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</si>
  <si>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</si>
  <si>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</si>
  <si>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</si>
  <si>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</si>
  <si>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</si>
  <si>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</si>
  <si>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</si>
  <si>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</si>
  <si>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</si>
  <si>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</si>
  <si>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</si>
  <si>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</si>
  <si>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</si>
  <si>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</si>
  <si>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</si>
  <si>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</si>
  <si>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</si>
  <si>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</si>
  <si>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</si>
  <si>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</si>
  <si>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</si>
  <si>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</si>
  <si>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</si>
  <si>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</si>
  <si>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</si>
  <si>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Europski socijalni fond (ESF)</t>
  </si>
  <si>
    <t>Mehanizam za oporavak i otpornost</t>
  </si>
  <si>
    <t>VISOKO OBRAZOVANJE</t>
  </si>
  <si>
    <t>REDOVNA DJELATNOST SVEUČILIŠTA U RIJECI</t>
  </si>
  <si>
    <t>PRAVOMOĆNE SUDSKE PRESUDE</t>
  </si>
  <si>
    <t>PROGRAMSKO FINANCIRANJE JAVNIH VISOKIH UČILIŠTA</t>
  </si>
  <si>
    <t>REDOVNA DJELATNOST SVEUČILIŠTA U RIJECI (IZ EVIDENCIJSKIH PRIHODA)</t>
  </si>
  <si>
    <t>Prihodi iz proračuna</t>
  </si>
  <si>
    <t>Prihodi iz nadležnog proračuna za financiranje rashoda</t>
  </si>
  <si>
    <t>Prihodi od nadležnog proračuna za financiranje izdataka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</si>
  <si>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</si>
  <si>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</si>
  <si>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</si>
  <si>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</si>
  <si>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</si>
  <si>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</si>
  <si>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</si>
  <si>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</si>
  <si>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</si>
  <si>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</si>
  <si>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</si>
  <si>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</si>
  <si>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</si>
  <si>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</si>
  <si>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</si>
  <si>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</si>
  <si>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</si>
  <si>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r>
      <t xml:space="preserve">GODIŠNJI IZVJEŠTAJ O IZVRŠENJU FINANCIJSKOG PLANA </t>
    </r>
    <r>
      <rPr>
        <b/>
        <sz val="12"/>
        <color rgb="FFFF0000"/>
        <rFont val="Arial"/>
        <family val="2"/>
      </rPr>
      <t>SVEUČILIŠTE U RIJECI, MEDICINSKI FAKULTET</t>
    </r>
    <r>
      <rPr>
        <b/>
        <sz val="12"/>
        <color indexed="8"/>
        <rFont val="Arial"/>
        <family val="2"/>
        <charset val="238"/>
      </rPr>
      <t xml:space="preserve">
ZA PRVO POLUGODIŠTE 2023. GODINE</t>
    </r>
  </si>
  <si>
    <t>MINISTARSTVO ZNANOSTI I OBRAZOVANJA</t>
  </si>
  <si>
    <t xml:space="preserve">3111      </t>
  </si>
  <si>
    <t xml:space="preserve">3114      </t>
  </si>
  <si>
    <t xml:space="preserve">3121      </t>
  </si>
  <si>
    <t xml:space="preserve">3132      </t>
  </si>
  <si>
    <t xml:space="preserve">3212      </t>
  </si>
  <si>
    <t>Nakn. za prijevoz, rad na terenu i odvojeni život</t>
  </si>
  <si>
    <t xml:space="preserve">3236      </t>
  </si>
  <si>
    <t xml:space="preserve">3295      </t>
  </si>
  <si>
    <t xml:space="preserve">3211      </t>
  </si>
  <si>
    <t xml:space="preserve">3213      </t>
  </si>
  <si>
    <t xml:space="preserve">3214      </t>
  </si>
  <si>
    <t xml:space="preserve">3221      </t>
  </si>
  <si>
    <t xml:space="preserve">3222      </t>
  </si>
  <si>
    <t xml:space="preserve">3223      </t>
  </si>
  <si>
    <t xml:space="preserve">3224      </t>
  </si>
  <si>
    <t xml:space="preserve">3225      </t>
  </si>
  <si>
    <t xml:space="preserve">3227      </t>
  </si>
  <si>
    <t xml:space="preserve">3231      </t>
  </si>
  <si>
    <t xml:space="preserve">3232      </t>
  </si>
  <si>
    <t xml:space="preserve">3233      </t>
  </si>
  <si>
    <t xml:space="preserve">3234      </t>
  </si>
  <si>
    <t xml:space="preserve">3235      </t>
  </si>
  <si>
    <t xml:space="preserve">3237      </t>
  </si>
  <si>
    <t xml:space="preserve">3238      </t>
  </si>
  <si>
    <t xml:space="preserve">3239      </t>
  </si>
  <si>
    <t xml:space="preserve">3241      </t>
  </si>
  <si>
    <t xml:space="preserve">3292      </t>
  </si>
  <si>
    <t xml:space="preserve">3293      </t>
  </si>
  <si>
    <t xml:space="preserve">3294      </t>
  </si>
  <si>
    <t>Članarine</t>
  </si>
  <si>
    <t xml:space="preserve">3299      </t>
  </si>
  <si>
    <t xml:space="preserve">3431      </t>
  </si>
  <si>
    <t xml:space="preserve">3432      </t>
  </si>
  <si>
    <t>Neg.tečj.razlike  i razl.zbog prim.valutne klauzul</t>
  </si>
  <si>
    <t xml:space="preserve">3433      </t>
  </si>
  <si>
    <t xml:space="preserve">3434      </t>
  </si>
  <si>
    <t xml:space="preserve">3691      </t>
  </si>
  <si>
    <t>TEKUĆI prijenosi između prpr.korisnka istog prorač</t>
  </si>
  <si>
    <t xml:space="preserve">4221      </t>
  </si>
  <si>
    <t xml:space="preserve">4222      </t>
  </si>
  <si>
    <t xml:space="preserve">4223      </t>
  </si>
  <si>
    <t xml:space="preserve">4224      </t>
  </si>
  <si>
    <t xml:space="preserve">4225      </t>
  </si>
  <si>
    <t xml:space="preserve">4227      </t>
  </si>
  <si>
    <t xml:space="preserve">4241      </t>
  </si>
  <si>
    <t xml:space="preserve">4262      </t>
  </si>
  <si>
    <t>Ulaganje u računalne programe</t>
  </si>
  <si>
    <t xml:space="preserve">4511      </t>
  </si>
  <si>
    <t xml:space="preserve">4521      </t>
  </si>
  <si>
    <t>Sitni inventar i atuo gume</t>
  </si>
  <si>
    <t>Oprema za grijanje, hlađenje i venilaciju</t>
  </si>
  <si>
    <t xml:space="preserve">4231      </t>
  </si>
  <si>
    <t xml:space="preserve">3296      </t>
  </si>
  <si>
    <t xml:space="preserve">3693      </t>
  </si>
  <si>
    <t>Tekući prij.između pror.koris. istog pror.-EU SRED</t>
  </si>
  <si>
    <t>EU PODPROJEKTI - rashodi</t>
  </si>
  <si>
    <t>IZVOR
(odaberite)</t>
  </si>
  <si>
    <t>OPIS IZVORA</t>
  </si>
  <si>
    <t>Stavka
(odaberite)</t>
  </si>
  <si>
    <t>OPIS STAVKE</t>
  </si>
  <si>
    <t>AKTIVNOST/PODPROJEKT
(odaberite)</t>
  </si>
  <si>
    <t>OPIS AKTIVNOSTI</t>
  </si>
  <si>
    <t>FP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</si>
  <si>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</si>
  <si>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</si>
  <si>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</si>
  <si>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</si>
  <si>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</si>
  <si>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Primatelj prijenosa</t>
  </si>
  <si>
    <t>left3</t>
  </si>
  <si>
    <t>left2</t>
  </si>
  <si>
    <t>K679084.001</t>
  </si>
  <si>
    <t>Ministarstvo znanosti i obrazovanja RH</t>
  </si>
  <si>
    <t>Cilj projekta je podići istraživački kapacitet i održivost ZCI-ja za provođenje graničnih istraživanja i formiranje vrhunskih stručnjaka u području virusne imunologije i vakcinologije. U okviru ovog projekta istražuju  se interakcije virusa i imunološkog sustava domaćina kako bi se dokučili razlozi zbog kojih je naš imunološki odgovor često nedostatan za obranu od infekcija i tumora – koji spadaju prema WHO (eng. World Health Organization) među vodeće uzročnike smrti u svijetu.</t>
  </si>
  <si>
    <t>IZVOR</t>
  </si>
  <si>
    <t>AKTIVNOST</t>
  </si>
  <si>
    <t>NOVI PODPROJEKT</t>
  </si>
  <si>
    <t>K578051.001</t>
  </si>
  <si>
    <t>Znanstveno i tehnologijsko predviđanje</t>
  </si>
  <si>
    <t>K578051.002</t>
  </si>
  <si>
    <t>Ulaganje u znanost i inovacije (SIIF)</t>
  </si>
  <si>
    <t>Prihodi od igara na sreću</t>
  </si>
  <si>
    <t>K578051.003</t>
  </si>
  <si>
    <t>Jačanje kapaciteta za istraživanje, razvoj i inovacije (STRIP)</t>
  </si>
  <si>
    <t>K578051.004</t>
  </si>
  <si>
    <t>Ulaganje u organizacijsku reformu i infrastrukturu sektora istraživanja, razvoja i inovacija</t>
  </si>
  <si>
    <t>K578051.005</t>
  </si>
  <si>
    <t>Veliki projekt: ˝Dječji centar za translacijsku medicinu˝ Dječje bolnice Srebrnjak</t>
  </si>
  <si>
    <t>K578051.006</t>
  </si>
  <si>
    <t>Priprema IRI infrastrukturnih projekata</t>
  </si>
  <si>
    <t>Švicarski instrument</t>
  </si>
  <si>
    <t>K578051.008</t>
  </si>
  <si>
    <t>Poziv Centri kompetencija</t>
  </si>
  <si>
    <t>Ostale refundacije iz pomoći EU</t>
  </si>
  <si>
    <t>K578051.009</t>
  </si>
  <si>
    <t>Tehnička pomoć za MZO</t>
  </si>
  <si>
    <t>K818050.001</t>
  </si>
  <si>
    <t>Osiguravanje pomoćnika u nastavi i stručnih komunikacijskih posrednika učenicima s teškoćama u razvoju u osnovnoškolskim i srednjoškolskim odgojno-obrazovnim ustanovama - faza III</t>
  </si>
  <si>
    <t>Europski fond za regionalni razvoj (ERDF)</t>
  </si>
  <si>
    <t>K818050.003</t>
  </si>
  <si>
    <t>Unapređenje pismenosti u svrhu promocije cjeloživotnog učenja</t>
  </si>
  <si>
    <t>Instrumenti Europskog gospodarskog prostora i ostali instrumenti</t>
  </si>
  <si>
    <t>K818050.004</t>
  </si>
  <si>
    <t>Podrška obrazovanju odraslih polaznika uključivanjem u prioritetne programe obrazovanja, usmjerene unapređenju vještina i kompetencija polaznika u svrhu povećanja zapošljivosti</t>
  </si>
  <si>
    <t>Fondovi za unutarnje poslove</t>
  </si>
  <si>
    <t>K818050.005</t>
  </si>
  <si>
    <t>Programska,stručna i financijska podrška obrazovanju učenika romske nacionalne manjine</t>
  </si>
  <si>
    <t>Fond solidarnosti Europske unije</t>
  </si>
  <si>
    <t>K818050.006</t>
  </si>
  <si>
    <t>Internacionalizacija visokog obrazovanja - razvoj studijskih programa na stranim jezicima u prioritetnim područjima i združenih studija</t>
  </si>
  <si>
    <t>Vojna sredstva za jednokratnu upotrebu</t>
  </si>
  <si>
    <t>K818050.007</t>
  </si>
  <si>
    <t>Provedba HKO-a na razini visokog obrazovanja</t>
  </si>
  <si>
    <t>KLINIKA ZA INFEKTIVNE BOLESTI DR. FRAN MIHALJEVIĆ (26459)</t>
  </si>
  <si>
    <t>K818050.008</t>
  </si>
  <si>
    <t>Razvoj, unapređenje i provedba stručne prakse u visokom obrazovanju</t>
  </si>
  <si>
    <t>SVEUČILIŠTE U ZAGREBU (2436)</t>
  </si>
  <si>
    <t>K818050.009</t>
  </si>
  <si>
    <t>Sufinanciranje troškova uključivanja djece  u socio-ekonomski nepovoljnoj situaciji u predškolske ustanove</t>
  </si>
  <si>
    <t>A679072.080</t>
  </si>
  <si>
    <t>JADRAN - GALENSKI LABORATORIJ d.d.</t>
  </si>
  <si>
    <t>Novi proizvod pridonijeti će rješenju problema vrlo česte pojave prehlade kojoj su podložne sve osobe. Proizvod koji će proizaći kao rezultat projekta biti će inovativan na različitim područjima i to sa sljedećim svojstvima: antivirusni učinak, forma otopine koja bi u dodiru s epitelnim stanicama nosne šupljine prešla u stanje gela koji bi tako imobilizirao virusne čestice i na njih djelovao antivirusno, preventivna uloga jer bi se od sloja gleda formirala barijera i na taj način spriječila infekcija rinovirusima</t>
  </si>
  <si>
    <t>K818050.010</t>
  </si>
  <si>
    <t>Unapređenje kvalitete obrazovanja odraslih kroz razvoj i provedbu HKO-a</t>
  </si>
  <si>
    <t>Namjenski primici od inozemnog zaduživanja</t>
  </si>
  <si>
    <t>K818050.011</t>
  </si>
  <si>
    <t>Uspostava regionalnih centara kompetencija u strukovnom obrazovanju u odabranim sektorima</t>
  </si>
  <si>
    <t>K818050.013</t>
  </si>
  <si>
    <t>Dodjela stipendija studentima nižeg socio-ekonomskog statusa</t>
  </si>
  <si>
    <t>K818050.014</t>
  </si>
  <si>
    <t>Dodjela stipendija studentima u prioritetnim područjima STEM</t>
  </si>
  <si>
    <t>A679072.079</t>
  </si>
  <si>
    <t>VETERINARSKI FAKULTET U ZAGREBU</t>
  </si>
  <si>
    <t>Mastitis uzrokovan infekcijom vimena najveći je problem na mliječnim farmama. Često je samo klinički mastitis liječen, dok subklinički mastitis(SKM) prolazi neopaženo, uzrokujući velike gubitke na farmama. S nevidljivim promjenama u mlijeku, SKM treba osjetljiv dijagnostički test da poboljša sadašnje metode. Korištenjem proteomskog pristupa, identificirati ćemo nove, rane biomarkere SKM u mlijeku. Novi, brzi i jeftini test za tebiomarkere omogućit će ranu dijagnozu SKM-a na farmama, rezultirajući ranijim liječenjem i povećanom profitabilnosti mliječnih farmi.</t>
  </si>
  <si>
    <t>K818050.015</t>
  </si>
  <si>
    <t>Projekt razvoja karijera mladih istraživača - izobrazba novih doktora znanosti</t>
  </si>
  <si>
    <t>K818050.016</t>
  </si>
  <si>
    <t>Program suradnje s hrvatskim znanstvenicima u dijaspori ''ZNANSTVENA SURADNJA''</t>
  </si>
  <si>
    <t>K818050.017</t>
  </si>
  <si>
    <t>Program razvoja karijera mladih znanstvenika – poslijedoktoranada</t>
  </si>
  <si>
    <t>K818050.019</t>
  </si>
  <si>
    <t>Uspostava i upravljanje Registrom HKO</t>
  </si>
  <si>
    <t>K818050.020</t>
  </si>
  <si>
    <t>Priprema i uvođenje programskih ugovora</t>
  </si>
  <si>
    <t>A679072.141</t>
  </si>
  <si>
    <t>01.01.2020.</t>
  </si>
  <si>
    <t>31.05.2023.</t>
  </si>
  <si>
    <t>Hrvatska zaklada za znanost</t>
  </si>
  <si>
    <t>Prirođena infekcija citomegalovirusom je glavni uzročnik transplacentarno prenosivih prirođenih infekcija koja može uzrokovati trajna oštećenja živčanog sustava. Cilj ovog istraživanja je odrediti koje stanice virus inficira tijekom akutne faze i u latenciji, te u kojim stanicama citomegalovirus reaktivira u mozgu. Također, cilj je odrediti kako infekcija utječe na stanice mozga na razini pojedinačnih stanica primjenom visokoprotočnih analiza transkriptoma. Rezultati ovog projekta će pridonijeti boljem razumijevanju patogeneze prirođene CMV infekcije u mozgu.</t>
  </si>
  <si>
    <t>Naknade za rad predstavničkih i izvršnih tijela, povjerensta</t>
  </si>
  <si>
    <t>K818050.021</t>
  </si>
  <si>
    <t>Podrška provedbi cjelovite kurikularne reforme (CKR)</t>
  </si>
  <si>
    <t>K818050.022</t>
  </si>
  <si>
    <t>Podrška provedbi cjelovite kurikularne reforme (CKR) - faza II</t>
  </si>
  <si>
    <t>K818050.023</t>
  </si>
  <si>
    <t>MZO Tehnička pomoć OP ULJP faza I</t>
  </si>
  <si>
    <t xml:space="preserve">  Reprezentacija</t>
  </si>
  <si>
    <t>K818050.024</t>
  </si>
  <si>
    <t>Informatizacija procesa i uspostava cjelovite elektroničke usluge upisa u odgojne i obrazovne ustanove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</si>
  <si>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</si>
  <si>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</si>
  <si>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A679071.001</t>
  </si>
  <si>
    <t>ERASMUS+ projekt razvijanja i certificiranja nastavnog plana obrazovnog modula logistike na diplomskim studijima Sveučilišta u Osijeku</t>
  </si>
  <si>
    <t>A679071.002</t>
  </si>
  <si>
    <t>ERASMUS+ projekt uvođenja novog kolegija u nastavni plan i program Ekonomskog fakulteta u Osijeku</t>
  </si>
  <si>
    <t>A679071.003</t>
  </si>
  <si>
    <t>ERASMUS+ projekt unaprjeđenja i promicanja telekomunikacijskog inženjeringa</t>
  </si>
  <si>
    <t>Kamate za izdane trezorske zapise</t>
  </si>
  <si>
    <t>A679071.004</t>
  </si>
  <si>
    <t>ERASMUS + Ključna mjera 2: suradnja za inovacije i razmjena dobre prakse - e-ProfEng</t>
  </si>
  <si>
    <t>A679072.142</t>
  </si>
  <si>
    <t>Europska komisija</t>
  </si>
  <si>
    <t xml:space="preserve">Ovim projektom nastojimo definirati moguće mehanizme kojima virus utječe na IEL na crijevnu epitelnu barijeru u usporedbi s utjecajem virusa na cirkulirajući CD8, te kako se oni onda ponašaju u različitim izazovima na koja crijeva mogu biti izloženi kao što je kolitis izazvan DSS -om, liječenje antibioticima i dijeta s visokim udjelom masti. </t>
  </si>
  <si>
    <t>Kamate za primljene kredite i zajmove od kreditnih i ostalih</t>
  </si>
  <si>
    <t>A679071.005</t>
  </si>
  <si>
    <t>ERASMUS+ projekt individualne mobilnosti nastavnog i nenastavnog osoblja kroz boravak na inozemnim ustanovama</t>
  </si>
  <si>
    <t>A679071.006</t>
  </si>
  <si>
    <t>ERASMUS+ projekt međukulturalne razmjene stručnih znanja u građevinarstvu</t>
  </si>
  <si>
    <t>Kamate za primljene zajmove od trgovačkih društava i obrtnik</t>
  </si>
  <si>
    <t>A679071.007</t>
  </si>
  <si>
    <t>ERASMUS+ projekt razvijanja pedagoških vještina kroz boravak na inozemnim ustanovama</t>
  </si>
  <si>
    <t>A679071.008</t>
  </si>
  <si>
    <t>Projekt energetske obnove zgrade - Strojarski fakultet Slavonski Brod</t>
  </si>
  <si>
    <t>Negativne tečajne razlike i razlike zbog primjene valutne kl</t>
  </si>
  <si>
    <t>A679071.009</t>
  </si>
  <si>
    <t>IPA AGRICULTURAL WASTE projekt poboljšanja konkurentnosti regionalnih ekonomskih subjekata u prekograničnom području</t>
  </si>
  <si>
    <t>A679072.040</t>
  </si>
  <si>
    <t>EUROPSKA KOMISIJA</t>
  </si>
  <si>
    <t>Projekt koji za cilj ima razvoj vrijednosno utemeljene metodologije za integriranu skrb s naglaskom na informacijsko-komunikacijsku tehnologiju.</t>
  </si>
  <si>
    <t>A679071.010</t>
  </si>
  <si>
    <t>INTERREG IPA Ozelenjivanje gradova</t>
  </si>
  <si>
    <t>A679071.011</t>
  </si>
  <si>
    <t>ARDENT-Unapređenje ruralnog razvoja kroz poduzetničko obrazovanje za odrasle</t>
  </si>
  <si>
    <t>Subvencije kreditnim i ostalim financijskim institucijama u</t>
  </si>
  <si>
    <t>A679071.012</t>
  </si>
  <si>
    <t>EUFams II - Olakšavanje prekograničnog obiteljskog života</t>
  </si>
  <si>
    <t>A679071.013</t>
  </si>
  <si>
    <t>Zaštita otmičnih majki u postupku za povratak: Raskrižje između nasilja u obitelji i roditeljskog otmica djeteta</t>
  </si>
  <si>
    <t>A679071.014</t>
  </si>
  <si>
    <t>INTERREG IPA CBC Hrvatska - Srbija</t>
  </si>
  <si>
    <t>Subvencije trgovačkim društvima, zadrugama, poljoprivrednici</t>
  </si>
  <si>
    <t>A679071.017</t>
  </si>
  <si>
    <t>INTERREG Rescue</t>
  </si>
  <si>
    <t>A679071.018</t>
  </si>
  <si>
    <t>ERAMCA-Procjena ekološkog rizika i ublažavanje imovine kulturne baštine u Srednjoj Aziji</t>
  </si>
  <si>
    <t>Tekuće pomoći međunarodnim organizacijama te institucijama i</t>
  </si>
  <si>
    <t>A679071.019</t>
  </si>
  <si>
    <t>Znanstveni centar izvrsnosti personalizirana briga o zdravlju</t>
  </si>
  <si>
    <t>A679071.021</t>
  </si>
  <si>
    <t>Potpora za očuvanje, održivo korištenje i razvoj genetskih izvora u poljoprivredi</t>
  </si>
  <si>
    <t>Kapitalne pomoći unutar općeg proračuna</t>
  </si>
  <si>
    <t>A679071.022</t>
  </si>
  <si>
    <t>Izvrsnost i učinkovitost u visokom obrazovanju u polju ekonomije (E4)</t>
  </si>
  <si>
    <t>A679071.023</t>
  </si>
  <si>
    <t>Unaprjeđenje kvalitete studiranja na pravnim fakultetima u Hrvatskoj</t>
  </si>
  <si>
    <t>A679071.024</t>
  </si>
  <si>
    <t>Projekt razvoja karijere mladih istraživača - izobrazba novih doktora znanosti</t>
  </si>
  <si>
    <t>A679071.025</t>
  </si>
  <si>
    <t>IRI PROJEKT - AGROSIMPA</t>
  </si>
  <si>
    <t>Kapitalne pomoći temeljem prijenosa EU sredstava</t>
  </si>
  <si>
    <t>A679071.026</t>
  </si>
  <si>
    <t>IPA INTERREG CBC ESTABLISHING DEVELOPMENT OF SUSTAINABLE CROSS BORDER CLUSTERS</t>
  </si>
  <si>
    <t>Tekući prijenosi između proračunskih korisnika istog proraču</t>
  </si>
  <si>
    <t>A679071.027</t>
  </si>
  <si>
    <t>APPLERESIST</t>
  </si>
  <si>
    <t>Kapitalni prijenosi između proračunskih korisnika istog pror</t>
  </si>
  <si>
    <t>A679071.028</t>
  </si>
  <si>
    <t>BIO4FEED PARTNER</t>
  </si>
  <si>
    <t>A679072.068</t>
  </si>
  <si>
    <t>SVEUČILIŠTE U RIJECI - TEHNIČKI FAKULTET</t>
  </si>
  <si>
    <t>Provedbom projekta provode se primijenjena znanstvena istraživanja i razvija se računalni model za učinkovito modeliranje strujanja i širenja onečišćenja u otvorenim vodotocima i obalnom morskom području, s prihvatom riječnih utoka, bujičnih utoka te industrijskih i kanalizacijskih ispusta u obalno morsko područje, uz istodobni razvoj predikcijskog modela mikrobiološkog onečišćenja baziranog na modelima umjetne inteligencije te integraciju modela širenja onečišćenja mikroplastikom u ukupni model. Računalni model prilagođen je superračunalnom okružju što omogućuje provođenje simulacija visoke rezolucije s ciljem provođenja mjera za ublažavanje posljedica klimatskih promjena na prioritetnim ranjivim i transverzalnim područjima.</t>
  </si>
  <si>
    <t>A679071.029</t>
  </si>
  <si>
    <t>AGROEKOTEH HAPIH</t>
  </si>
  <si>
    <t>A679071.030</t>
  </si>
  <si>
    <t>ERASMUS K2 - FAKULTET AGROBIOTEHNIČKIH ZNANOSTI OSIJEK</t>
  </si>
  <si>
    <t>ERASMUS+ EEARLYCARE-T</t>
  </si>
  <si>
    <t>Projekt "Specialised and updated training supporting advance technologies for early childhood", eEarlyCare-T, je multidisciplinarni i inovativni projekt usmjeren na trening profesionalaca i novih stručnjaka u području rane skrbi u djetinjstvu (u dobi od 0 do 6 godina). Inovativni trening uključiti će inovativne nastavne metodologije koje se temelje na korištenju nekoliko modernih tehnoloških resursa (avatari, gamifikacija, virtualni laboratoriji i virtualna stvarnost). Osim toga, kompletan proces učenja odvijat će se unutar virtualnog okruženja za učenje (Virtual learning enviroment, VLE) koje će uključiti ​​različite instrumente koji korisniku omogućuju samoevaluaciju i personalizaciju učenja. Tehnike umjetne inteligencije primijenjene na analizu učenja pronađenih u VLE-u koristit će se za prilagodbu materijala i resursa za učenje. Konačni cilj ovog procesa bit će definiranje različitih profila i obrazaca učenja sudionika te, na temelju njih, razrada personaliziranih pedagoških postupaka unutar VLE-a. Ova metodologija podučavanja naziva se učenje temeljeno na dokazima i napredne tehnologije učenja.</t>
  </si>
  <si>
    <t>Naknade građ. i kuć. u novcu-neposr. ili putem ust.izvan js</t>
  </si>
  <si>
    <t>A679071.031</t>
  </si>
  <si>
    <t>TRAIN -CE-FOOD</t>
  </si>
  <si>
    <t>Naknade građ. i kuć. u naravi-neposr. ili putem ust.izvan js</t>
  </si>
  <si>
    <t>A679071.033</t>
  </si>
  <si>
    <t>HKO na razini visokog obrazovanja</t>
  </si>
  <si>
    <t>Naknade građanima i kućanstvima u novcu - putem ustanova u j</t>
  </si>
  <si>
    <t>A679071.034</t>
  </si>
  <si>
    <t>Jean Monnet Module  Language and EU Law Excellence</t>
  </si>
  <si>
    <t>ERASMUS+ TIPS</t>
  </si>
  <si>
    <t>Projekt je financiran sredstvima Europske komisije, a ciljevi projekta su podizanje svijesti u djelatnika u javnom sektoru o pojavi posttraumatskih reakcija i simptoma (PTSS), omogućavanje stjecanja vještina koje mogu pomoći u identificiranju posttraumatskih reakcija i simptoma među svojim klijentima i promoviranju njihovog uključivanja, svladavanju prepreka i smanjenu diskriminacije te poboljšanje pružanja usluga ili savjetodavnog rada u javnom sektoru.</t>
  </si>
  <si>
    <t>Naknade građanima i kućanstvima u naravi - putem ustanova u</t>
  </si>
  <si>
    <t>A679071.035</t>
  </si>
  <si>
    <t>ICT u poljoprivrednim znanostima</t>
  </si>
  <si>
    <t>Naknade građanima i kućanstvima na temelju osiguranja iz EU</t>
  </si>
  <si>
    <t>A679071.036</t>
  </si>
  <si>
    <t>ERASMUS+GAMe based learning in MAthematics</t>
  </si>
  <si>
    <t>A679071.037</t>
  </si>
  <si>
    <t>EU Contemporary Puppetry Critical Platform</t>
  </si>
  <si>
    <t>A679071.038</t>
  </si>
  <si>
    <t>Istraživanje i razvoj inovativne funkcionalne hrane za pčele radi povećanja efikasnosti globalne pčelarske proizvodnje.</t>
  </si>
  <si>
    <t>A679071.039</t>
  </si>
  <si>
    <t>Bioproscpecting Jadranskog mora</t>
  </si>
  <si>
    <t>A679071.043</t>
  </si>
  <si>
    <t>Helping Kids! Promoting Positive Intergroup Relations and Peacebuilding in Divided Societies</t>
  </si>
  <si>
    <t>A679071.044</t>
  </si>
  <si>
    <t>Mobility and Inclusion in Multilingual Europe</t>
  </si>
  <si>
    <t>A679071.045</t>
  </si>
  <si>
    <t>Kompetencijski standardi nastavnika, pedagoga i mentora</t>
  </si>
  <si>
    <t>A679071.048</t>
  </si>
  <si>
    <t>Treasure- OBZOR 2020 (Obzor 2020- horizon projket TreasureDiversity of local pig breeds and production systems for high quality traditional products and sustainable pork chains"Ugovaratelj Kmetijski institut Slovenije)</t>
  </si>
  <si>
    <t>A679071.049</t>
  </si>
  <si>
    <t>Digital Education for Crisis Situations: Times when there is no alternative (DECriS)</t>
  </si>
  <si>
    <t>A679071.050</t>
  </si>
  <si>
    <t>HRZZ Vlakna i proteini kao osnova za razvoj novih bioaktivnih dodataka hrani (ESF)</t>
  </si>
  <si>
    <t>A679071.051</t>
  </si>
  <si>
    <t>CUVid – Curriculum Video Erasmus +</t>
  </si>
  <si>
    <t>A679071.052</t>
  </si>
  <si>
    <t>Modern logistics learning: Certified module on master study level</t>
  </si>
  <si>
    <t>A679071.053</t>
  </si>
  <si>
    <t>VIRTUALS - VIRTUAL VISITING PROFESSORS ERASMUS +</t>
  </si>
  <si>
    <t>Kapitalne pomoći kreditnim i ostalim financijskim institucijama te trgovačkim društvima u javnom sektoru</t>
  </si>
  <si>
    <t>A679071.054</t>
  </si>
  <si>
    <t>CroViZone  - Prilagodba vinogradarskih zona RH klimatskim promjenama Operativni program Konkurentnost i kohezija</t>
  </si>
  <si>
    <t>Kapitalne pomoći kreditnim i ostalim financijskim institucijama te trgovačkim društvima i zadrugama izvan javnog sektora</t>
  </si>
  <si>
    <t>A679071.055</t>
  </si>
  <si>
    <t>Istraživanje i razvoj samoizbijajućeg betona za 3D printer s dodatkom pepela</t>
  </si>
  <si>
    <t>Kapitalne pomoći poljoprivrednicima i obrtnicima</t>
  </si>
  <si>
    <t>A679071.056</t>
  </si>
  <si>
    <t>'Erasmus + 'Time to Become Digital in Law - DIGinLAW</t>
  </si>
  <si>
    <t>A679071.058</t>
  </si>
  <si>
    <t>CSI: CustomDigiTeach-društveni utjecaj prilagođenim formatima poučavanja</t>
  </si>
  <si>
    <t>Ostala prirodna materijalna imovina</t>
  </si>
  <si>
    <t>A679071.059</t>
  </si>
  <si>
    <t>VirtuOS-uspostava regionalnog centra kompetentnosti u sektoru turizma i ugostiteljstva</t>
  </si>
  <si>
    <t>Koncesije</t>
  </si>
  <si>
    <t>A679071.060</t>
  </si>
  <si>
    <t>HRZZ PROJEKT -DOKTORANDI BIOTEHNIČKIH ZNANOSTI</t>
  </si>
  <si>
    <t xml:space="preserve"> HORUS - HORIZON</t>
  </si>
  <si>
    <t>UNIVERSITAT DE VALENCIA</t>
  </si>
  <si>
    <t>Projekt ima za cij istražiti utjecaj razvijenih urbanih sredina na zdravstvene ishode osjetljivih populacija.</t>
  </si>
  <si>
    <t>A679071.061</t>
  </si>
  <si>
    <t>DATACROSS–Napredne metode i tehnologije u znanosti o podacima i kooperativnim sustavima</t>
  </si>
  <si>
    <t>A679071.062</t>
  </si>
  <si>
    <t>EUROCC - konzorcijski sporazum o suradnji (EuroHPC) na projektu stvaranja nacionalnih centara kompetencije</t>
  </si>
  <si>
    <t>A679071.063</t>
  </si>
  <si>
    <t>Erasmus+DECriS European Summer School on Information Science 2021</t>
  </si>
  <si>
    <t>A679071.064</t>
  </si>
  <si>
    <t>RCK VirtuOS-regionalni centri kompetentnosti (RCK) u sektoru turizma i ugostiteljstva</t>
  </si>
  <si>
    <t>A679071.065</t>
  </si>
  <si>
    <t>Prilagodba mjera kontrole populacije komaraca zbog klimatskih promjena u RH</t>
  </si>
  <si>
    <t>Ceste, željeznice i ostali prometni objekti</t>
  </si>
  <si>
    <t>A679071.066</t>
  </si>
  <si>
    <t>A679072.001</t>
  </si>
  <si>
    <t>ERASMUS+ projekt razvoja prometnih modaliteta kod trajekata i putničkih brodova</t>
  </si>
  <si>
    <t>A679072.002</t>
  </si>
  <si>
    <t>INTERREG DIGILOGOS projekt digitalizacije logistike multimodalnog teretnog i putničkog transporta Italije i Hrvatske</t>
  </si>
  <si>
    <t>A679072.003</t>
  </si>
  <si>
    <t>ERASMUS+ projekt ujednačavanja standarda kvalifikacija za zvanja u unutarnjoj plovidbi na razini EU</t>
  </si>
  <si>
    <t>A679072.004</t>
  </si>
  <si>
    <t>INTERREG ECOSUSTAIN projekt unaprjeđenja upravljanja zaštićenim područjima uvođenjem novih ICT tehnologija</t>
  </si>
  <si>
    <t>A679072.005</t>
  </si>
  <si>
    <t>ERASMUS+ACTS+ on line projekt izrade platforme za učenje COLREGS-a u pomorstvu</t>
  </si>
  <si>
    <t>A679072.006</t>
  </si>
  <si>
    <t>ERASMUS+ SKILLS ON BORD projekt edukacije voditelja brodica i zapovjednika jahti</t>
  </si>
  <si>
    <t>A679072.007</t>
  </si>
  <si>
    <t>ERASMUS+ SKILLS projekt definiranja modula zanimanja na tržištu rada na kopnu po završetku karijere na brodovima</t>
  </si>
  <si>
    <t>A679072.008</t>
  </si>
  <si>
    <t>INTERREG DEEPSEA projekt razvoja sustava upravljanja i inovativnih usluga za nautičare u lukama temeljenih na obnovljivim izvorima energije</t>
  </si>
  <si>
    <t>A679072.009</t>
  </si>
  <si>
    <t>INTERREG E-CHAIN projekt izrade modularnog softvera  za poboljšanje povezanosti i uskladu podataka Jadranske Intermodalne Mreže</t>
  </si>
  <si>
    <t>A679072.010</t>
  </si>
  <si>
    <t>INTERREG PROMARES projekt unaprjeđenja suradnje u logistici pomorskog i multimodalnog teretnog prometa za sve luke</t>
  </si>
  <si>
    <t>A679072.011</t>
  </si>
  <si>
    <t>ERASMUS+ LOGIN projekt pripreme stvaranja sustava kvalifikacija i programa za izobrazbu kadrova u logistici</t>
  </si>
  <si>
    <t>A679072.014</t>
  </si>
  <si>
    <t>Projekt Europskog društva za izučavanje traumatskog stresa</t>
  </si>
  <si>
    <t>A679072.015</t>
  </si>
  <si>
    <t>ERASMUS+ projekt jačanja kapaciteta za izučavanje medicine boli u zemljama zapadnog Balkana</t>
  </si>
  <si>
    <t>A679072.017</t>
  </si>
  <si>
    <t>H2020 PIXEL Učinkovito korištenje resursa, održivi razvoj i zeleni rast luka i okolnih gradova</t>
  </si>
  <si>
    <t>A679072.018</t>
  </si>
  <si>
    <t>Wom@rts projekt promicanja razvoja svijesti o ravnopravnosti spolova kroz transnacionalnu mrežu i platformu</t>
  </si>
  <si>
    <t>A679072.021</t>
  </si>
  <si>
    <t>ERASMUS+ TEFCE Prema europskom okviru za angažiranje visokog obrazovanja u zajednici</t>
  </si>
  <si>
    <t>A679072.023</t>
  </si>
  <si>
    <t>INTERREG ADRIREEF Istraživanje potencijala grebena u Jadranskom moru s ciljem jačanja Plave ekonomije</t>
  </si>
  <si>
    <t>A679072.024</t>
  </si>
  <si>
    <t>ERASMUS+ Projekt Interaktivni tečaj za teoriju kontrole (ICCT) 2018-1-SI01-KA203-047081</t>
  </si>
  <si>
    <t>A679072.025</t>
  </si>
  <si>
    <t>HORIZON 2020-MSCA-ITN-2019 - THREAD</t>
  </si>
  <si>
    <t>A679072.026</t>
  </si>
  <si>
    <t>ERASMUS + SWARM PROJEKT</t>
  </si>
  <si>
    <t>A679072.027</t>
  </si>
  <si>
    <t>H2020 Financijski nadzor i tehnološka usklađenost</t>
  </si>
  <si>
    <t>A679072.028</t>
  </si>
  <si>
    <t>Transformativni turizam u europskoj prijestolnici kulture</t>
  </si>
  <si>
    <t>A679072.029</t>
  </si>
  <si>
    <t>ManuFacturing model upravljanja i osposobljavanja za industriju 4.0 u Jadransko-jonskoj regiji</t>
  </si>
  <si>
    <t>A679072.031</t>
  </si>
  <si>
    <t>INTERREG SLO-HR MITSKI PARK, FMTU-Kozina</t>
  </si>
  <si>
    <t>Dani zajmovi neprofitnim organizacijama, građanima i kućanst</t>
  </si>
  <si>
    <t>A679072.032</t>
  </si>
  <si>
    <t>INTERREG ITA-HR ADRIAAQUANET,Sv. Udine</t>
  </si>
  <si>
    <t>Otplata glavnice primljenih kredita od tuzemnih kreditnih in</t>
  </si>
  <si>
    <t>A679072.035</t>
  </si>
  <si>
    <t>Modernizacija master programa</t>
  </si>
  <si>
    <t>A679072.037</t>
  </si>
  <si>
    <t>Povećavanje i proširenje odgovora T-stanica na glioblastoma</t>
  </si>
  <si>
    <t>A679072.039</t>
  </si>
  <si>
    <t>HERA - Zdravstvo kao javni prostor: Socijalna integracija i socijalna raznolikost u kontekstu pristupa zdravstvenoj skrbi u Europi</t>
  </si>
  <si>
    <t>VALUECARE - METODOLOGIJA NA VRIJEDNOSTI ZA INTEGRIRANU NjEGU PODRUČENA IcT-om</t>
  </si>
  <si>
    <t>A679072.041</t>
  </si>
  <si>
    <t>ERASMUS+ SKILLSEA</t>
  </si>
  <si>
    <t>A679072.042</t>
  </si>
  <si>
    <t>Umjetnička i humanistička poduzetnička središta</t>
  </si>
  <si>
    <t>A679072.043</t>
  </si>
  <si>
    <t>ERASMUS + Coding4girls</t>
  </si>
  <si>
    <t>Otplata glavnice primljenih zajmova od trgovačkih društava u javnom sektoru</t>
  </si>
  <si>
    <t>A679072.044</t>
  </si>
  <si>
    <t>ERASMUS +LANGUIDE</t>
  </si>
  <si>
    <t>A679072.045</t>
  </si>
  <si>
    <t>INTERREG Sigurno sidrenje i zaštita morske trave u Jadranskom moru-SASPAS</t>
  </si>
  <si>
    <t>Otplata glavnice primljenih zajmova od ostalih tuzemnih financijskih institucija izvan javnog sektora</t>
  </si>
  <si>
    <t>A679072.046</t>
  </si>
  <si>
    <t>SPEAR - Podržavanje i implantacija planova za rodnu ravnopravnost u istraživanju</t>
  </si>
  <si>
    <t>Otplata glavnice primljenih zajmova od tuzemnih trgovačkih društava izvan javnog sektora</t>
  </si>
  <si>
    <t>A679072.049</t>
  </si>
  <si>
    <t>PROMEHS</t>
  </si>
  <si>
    <t>Otplata glavnice primljenih zajmova od županijskih proračuna</t>
  </si>
  <si>
    <t>A679072.050</t>
  </si>
  <si>
    <t>ERASMUS + Digitalna društvena inovacija: nove obrazovne kompetencije za socijalnu uključenost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</si>
  <si>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</si>
  <si>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</si>
  <si>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</si>
  <si>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</si>
  <si>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A679072.053</t>
  </si>
  <si>
    <t>Novi koncepti vektora citomegaloviralnog cjepiva</t>
  </si>
  <si>
    <t>A679072.054</t>
  </si>
  <si>
    <t>Rješavanje m04 paradoksa: Izbjegavanje samo-prepoznavanja koji nedostaje i ubijanje CD8 T stanica MAT uORF</t>
  </si>
  <si>
    <t>A679072.055</t>
  </si>
  <si>
    <t>PROLOG   (HOK projekt)</t>
  </si>
  <si>
    <t>A679072.056</t>
  </si>
  <si>
    <t>GLAT-Igre za učenje algoritamskog mišljenja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</si>
  <si>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</si>
  <si>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</si>
  <si>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</si>
  <si>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</si>
  <si>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A679072.059</t>
  </si>
  <si>
    <t>Bioprospecting Jadranskog mora</t>
  </si>
  <si>
    <t>A679072.060</t>
  </si>
  <si>
    <t>SEEYW - Podržavanje obrazovanja mladih radnika</t>
  </si>
  <si>
    <t>A679072.061</t>
  </si>
  <si>
    <t>Turistička valorizacija reprezentativnih spomenika riječke industrijske baštine</t>
  </si>
  <si>
    <t>A679072.062</t>
  </si>
  <si>
    <t>ERASMUS + 2019. Mobilnost studenata i osoblja između programskih i partnerskih zemalja (KA107)</t>
  </si>
  <si>
    <t>A679072.063</t>
  </si>
  <si>
    <t>CEKOM Podrška razvoju centara kompetencija</t>
  </si>
  <si>
    <t>A679072.065</t>
  </si>
  <si>
    <t>Industrijska baština</t>
  </si>
  <si>
    <t>A679072.067</t>
  </si>
  <si>
    <t>DATACROSS – Napredne metode i tehnologije u znanosti o podatcima i kooperativnim sustavima</t>
  </si>
  <si>
    <t>KLIMOD</t>
  </si>
  <si>
    <t>A679072.069</t>
  </si>
  <si>
    <t>Capacity Building of BLUE Economy Stakeholders to Effectively use CROWFUNDING</t>
  </si>
  <si>
    <t>A679072.070</t>
  </si>
  <si>
    <t>Provedba HKO-a na razini visokog obrazovanja - EFRI</t>
  </si>
  <si>
    <t>A679072.071</t>
  </si>
  <si>
    <t>Social and Creative - EFRI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</si>
  <si>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</si>
  <si>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</si>
  <si>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</si>
  <si>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</si>
  <si>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</si>
  <si>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</si>
  <si>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</si>
  <si>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</si>
  <si>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A679072.076</t>
  </si>
  <si>
    <t>Train to enforce — Train 2 EN4CE’</t>
  </si>
  <si>
    <t>A679072.077</t>
  </si>
  <si>
    <t>A679072.078</t>
  </si>
  <si>
    <t>Menage a trois: Neuro-endocrino-immune regulation of metabolic homeostasis</t>
  </si>
  <si>
    <t>Razvoj inovativnog brzog testa za dijagnozu subkliničkog mastitisa u mliječnih krava</t>
  </si>
  <si>
    <t>Rino sprej</t>
  </si>
  <si>
    <t>A679072.081</t>
  </si>
  <si>
    <t>ERASMUS+ COMPETING</t>
  </si>
  <si>
    <t>A679072.082</t>
  </si>
  <si>
    <t>INTERREG  PSAMIDES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</si>
  <si>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</si>
  <si>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</si>
  <si>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</si>
  <si>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</si>
  <si>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</si>
  <si>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</si>
  <si>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</si>
  <si>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</si>
  <si>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A679072.089</t>
  </si>
  <si>
    <t>YUFE (The Young Universities for the Future of Europe)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</si>
  <si>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</si>
  <si>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</si>
  <si>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</si>
  <si>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</si>
  <si>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</si>
  <si>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</si>
  <si>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</si>
  <si>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</si>
  <si>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</si>
  <si>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</si>
  <si>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</si>
  <si>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</si>
  <si>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</si>
  <si>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</si>
  <si>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</si>
  <si>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</si>
  <si>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</si>
  <si>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</si>
  <si>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</si>
  <si>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</si>
  <si>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</si>
  <si>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</si>
  <si>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</si>
  <si>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</si>
  <si>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A679072.108</t>
  </si>
  <si>
    <t>Taec</t>
  </si>
  <si>
    <t>A679072.110</t>
  </si>
  <si>
    <t>AThEME</t>
  </si>
  <si>
    <t>A679072.111</t>
  </si>
  <si>
    <t>E-confidence</t>
  </si>
  <si>
    <t>A679072.114</t>
  </si>
  <si>
    <t>eTMS IRI projekt</t>
  </si>
  <si>
    <t>A679072.115</t>
  </si>
  <si>
    <t>OPK Konkurentnost i kohezija ProtectAS</t>
  </si>
  <si>
    <t>A679072.116</t>
  </si>
  <si>
    <t>RIVIERA 4SEASONS</t>
  </si>
  <si>
    <t>A679072.119</t>
  </si>
  <si>
    <t>MORZ - Mreže Organizacije Ribara i Znanstvenika</t>
  </si>
  <si>
    <t>A679072.120</t>
  </si>
  <si>
    <t>Jean Monnet - centar izvrsnosti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</si>
  <si>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</si>
  <si>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</si>
  <si>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</si>
  <si>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</si>
  <si>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</si>
  <si>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</si>
  <si>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A679072.124</t>
  </si>
  <si>
    <t>Arts and Humanities Entrpreneurship Hubs</t>
  </si>
  <si>
    <t>A679072.125</t>
  </si>
  <si>
    <t>Erasmus +Transnational Alignment of English Competences for University Lectures” (TAEC)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</si>
  <si>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</si>
  <si>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</si>
  <si>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</si>
  <si>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</si>
  <si>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</si>
  <si>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</si>
  <si>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A679072.129</t>
  </si>
  <si>
    <t>Erazmus partnerske zemlje 2019/2021 - HR01-KA107-060242</t>
  </si>
  <si>
    <t>A679072.130</t>
  </si>
  <si>
    <t>Erazmus partnerske zemlje 2018/2020 - HR01-KA107-046921</t>
  </si>
  <si>
    <t>A679072.131</t>
  </si>
  <si>
    <t>Erazmus 2020 - HR01-KA107-077121</t>
  </si>
  <si>
    <t>A679072.132</t>
  </si>
  <si>
    <t>Erazmus 2019/20 - HR01-KA103-060229</t>
  </si>
  <si>
    <t>A679072.133</t>
  </si>
  <si>
    <t>Erazmus 2020/21 - HR01-KA103-077087</t>
  </si>
  <si>
    <t>A679072.134</t>
  </si>
  <si>
    <t>Zdravstveni opservatorij</t>
  </si>
  <si>
    <t>A679072.135</t>
  </si>
  <si>
    <t>e-škole:  Razvoj sustava digitalno zrelih škola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</si>
  <si>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</si>
  <si>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</si>
  <si>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</si>
  <si>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</si>
  <si>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</si>
  <si>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</si>
  <si>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</si>
  <si>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</si>
  <si>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</si>
  <si>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PRI-MJER</t>
  </si>
  <si>
    <t>Biologija citomegalovirusne infekcije u mozgu tijekom razvoja i u latenciji</t>
  </si>
  <si>
    <t>Reprogramiranje IEL -a na crijevnoj epitelnoj barijeri tijekom infekcije virusom</t>
  </si>
  <si>
    <t>A679072.143</t>
  </si>
  <si>
    <t>E-obuka o primjeni obiteljskog zakona EU-a za prekogranične parove kroz tečajeve e-učenja</t>
  </si>
  <si>
    <t>A679072.144</t>
  </si>
  <si>
    <t>EMPLOYS - razumijevanje, vrednovanje i poboljšanje dobrog upravljanja u radnim odnosima sportaša u olimpijskim sportovima u Europi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</si>
  <si>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</si>
  <si>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</si>
  <si>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</si>
  <si>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</si>
  <si>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</si>
  <si>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</si>
  <si>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A679072.148</t>
  </si>
  <si>
    <t>APOLD - Akademsko politehničko društvo</t>
  </si>
  <si>
    <t>A679072.149</t>
  </si>
  <si>
    <t>Flumen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</si>
  <si>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</si>
  <si>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</si>
  <si>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</si>
  <si>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</si>
  <si>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</si>
  <si>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</si>
  <si>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</si>
  <si>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</si>
  <si>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A679073.001</t>
  </si>
  <si>
    <t>ERASMUS+projekt organizacije studijskog boravka, stručnog osposobljavanja i mobilnosti studenata i zaposlenika Sveučilišta u Dubrovniku</t>
  </si>
  <si>
    <t>A679073.002</t>
  </si>
  <si>
    <t>ERASMUS+ Mobilnost studenata i osoblja unutar programskih zemalja-KA103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</si>
  <si>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</si>
  <si>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</si>
  <si>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</si>
  <si>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</si>
  <si>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</si>
  <si>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</si>
  <si>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</si>
  <si>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</si>
  <si>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</si>
  <si>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</si>
  <si>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</si>
  <si>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</si>
  <si>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A679073.011</t>
  </si>
  <si>
    <t>DigIT - izrada standarda zanimanja i standarda kvalifikacija u djelatnostima računarstva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</si>
  <si>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</si>
  <si>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</si>
  <si>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</si>
  <si>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</si>
  <si>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</si>
  <si>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</si>
  <si>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</si>
  <si>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</si>
  <si>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A679073.016</t>
  </si>
  <si>
    <t>DATACROSS- napredne metode i tehnologije u znanosti o podatcima i kooperativnim sustavima</t>
  </si>
  <si>
    <t>A679073.018</t>
  </si>
  <si>
    <t>Izvrsnost i učinkovitost u visokom obrazovanju u polju ekonomije E4</t>
  </si>
  <si>
    <t>A679073.023</t>
  </si>
  <si>
    <t>ESSENCE - usavršavanje vještina za njegovanje konkurentnosti i zapošljavanja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</si>
  <si>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</si>
  <si>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</si>
  <si>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</si>
  <si>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</si>
  <si>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A679074.001</t>
  </si>
  <si>
    <t>INTERREG MELAdetect projekt prekogranične suradnje u liječenju različitih vrsta melanoma</t>
  </si>
  <si>
    <t>A679074.002</t>
  </si>
  <si>
    <t>INTERREG STRONGER projekt osnivanja prekograničnog klastera i e-platforme iz područja prerađivačke industrije ljekovitog i začinskog bilja</t>
  </si>
  <si>
    <t>A679074.003</t>
  </si>
  <si>
    <t>INTERREG APPRODI projekt izrade strateškog plana za poticanje ekoturizma kroz istraživanja o povijesnim utjecajima pomorskog prometa</t>
  </si>
  <si>
    <t>A679074.004</t>
  </si>
  <si>
    <t>Zadar Baštini projekt stvaranja kulturno-turističkog proizvoda grada Zadra s ciljem povećanja turističke posjećenosti</t>
  </si>
  <si>
    <t>A679074.005</t>
  </si>
  <si>
    <t>MADE IN-LAND projekt očuvanja prirodnih i kulturnih resursa u unutrašnjosti Italije i Hrvatske</t>
  </si>
  <si>
    <t>A679074.006</t>
  </si>
  <si>
    <t>INTERREG DISCOVER projekt pozicioniranja slabije poznatih mjesta Italije i  Hrvatske na turističku kartu ponude</t>
  </si>
  <si>
    <t>A679074.007</t>
  </si>
  <si>
    <t>INTERREG REPLICATE projekt revitalizacije zabačenih područja i izgubljene baštine</t>
  </si>
  <si>
    <t>A679074.008</t>
  </si>
  <si>
    <t>INTERREG GUTTA projekt pilot akcije pronalaska eko-rute s naglaskom na zaštitu okoliša</t>
  </si>
  <si>
    <t>A679074.009</t>
  </si>
  <si>
    <t>INTERREG AADRIREEF -Inovativno iskorištavanje jadranskih grebena radi jačanja plave ekonomije</t>
  </si>
  <si>
    <t>A679074.010</t>
  </si>
  <si>
    <t>ERASMUS + LA GUIDE</t>
  </si>
  <si>
    <t>A679074.011</t>
  </si>
  <si>
    <t>ERASMUS + EU-CONEXUXS</t>
  </si>
  <si>
    <t>A679074.012</t>
  </si>
  <si>
    <t>SAN -Pametna poljoprivredna mreža</t>
  </si>
  <si>
    <t>A679074.013</t>
  </si>
  <si>
    <t>ERASMUS+ KA1- mobilnost u visokom obrazovanju</t>
  </si>
  <si>
    <t>A679074.014</t>
  </si>
  <si>
    <t>OPERAS- P H2020-INFRADEV-2018-2020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</si>
  <si>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</si>
  <si>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</si>
  <si>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</si>
  <si>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</si>
  <si>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</si>
  <si>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</si>
  <si>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</si>
  <si>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</si>
  <si>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</si>
  <si>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</si>
  <si>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</si>
  <si>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</si>
  <si>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A679074.021</t>
  </si>
  <si>
    <t>2CODE Intrr.  CBC Hrvatska -BIH i  - Crna gora</t>
  </si>
  <si>
    <t>A679075.001</t>
  </si>
  <si>
    <t>INTERREG DA SPACE projekt interdisciplinarne i međunarodne suradnja povezivanja akademskog, gospodarskog, istraživačkog i javnog sektora</t>
  </si>
  <si>
    <t>A679075.002</t>
  </si>
  <si>
    <t>INTERREG RE-WIND projekt prekogranične suradnje Italije i Hrvatske kroz neiskorišteni potencijal prirodne i kulturne baštine</t>
  </si>
  <si>
    <t>A679075.003</t>
  </si>
  <si>
    <t>INTERREG ADRIATIC ATLAS projekt prekogranične suradnje Italije i Hrvatske kroz neiskorišteni potencijal prirodne i kulturne baštine i poticanje pokretanja ICT tvrtki</t>
  </si>
  <si>
    <t>A679075.004</t>
  </si>
  <si>
    <t>INTERREG ALTEROUTES projekt krajobraznog upravljanja s ciljem smanjenja pritiska masovnog turizma na dragocjenu povijesnu baštinu</t>
  </si>
  <si>
    <t>A679075.005</t>
  </si>
  <si>
    <t>INTERREG RIVERS projekt poticanja kulturne industrije Italije i Hrvatske kroz praćenje podrijetla krajolika rijeka i njihovih ušća duž jadranske obale</t>
  </si>
  <si>
    <t>A679075.006</t>
  </si>
  <si>
    <t>INTERREG ARTHUR projekt praćenja i mjerenja kapaciteta noćenja u turističkim destinacijama radi usmjeravanja na manje opterećena turistička područja</t>
  </si>
  <si>
    <t>A679075.007</t>
  </si>
  <si>
    <t>ERASMUS KA103 Mobilnost studenata i osoblja Sveučilišta u Puli</t>
  </si>
  <si>
    <t>A679075.008</t>
  </si>
  <si>
    <t>ERASMUS KA107 Odlazne i dolazne mobilnosti studenata i osoblja Sveučilišta u Puli</t>
  </si>
  <si>
    <t>A679075.009</t>
  </si>
  <si>
    <t>ERASMUS+ KA2 - razvoj kapaciteta WILLIAM</t>
  </si>
  <si>
    <t>A679075.010</t>
  </si>
  <si>
    <t>ERASMUS KA2 - DYNAMIC</t>
  </si>
  <si>
    <t>A679075.011</t>
  </si>
  <si>
    <t>ERASMUS + KA103 Broj: 2020-1-HR01-KA103-077157 - Mobilnost studenata i osoblja Sveučilišta u Puli</t>
  </si>
  <si>
    <t>A679075.012</t>
  </si>
  <si>
    <t>ERASMUS + KA107 Broj: 2020-1-HR01-KA107-077587 - Odlazne i dolazne mobilnosti studenata i osoblja Sveučilišta u Puli</t>
  </si>
  <si>
    <t>A679075.013</t>
  </si>
  <si>
    <t>ERASMUS + KA202 broj: 2019-1-HR01-KA202-061006 - strukovno obrazovanje i osposobljavanje</t>
  </si>
  <si>
    <t>A679075.014</t>
  </si>
  <si>
    <t>Projekt "IN DIV EU"</t>
  </si>
  <si>
    <t>A679075.016</t>
  </si>
  <si>
    <t>Partnerstvo između znanstvenika I ribara</t>
  </si>
  <si>
    <t>A679075.017</t>
  </si>
  <si>
    <t>EU projekt - DA SPACE</t>
  </si>
  <si>
    <t>A679075.018</t>
  </si>
  <si>
    <t>Projekt IN DIV E</t>
  </si>
  <si>
    <t>A679075.019</t>
  </si>
  <si>
    <t>HKO FET</t>
  </si>
  <si>
    <t>A679075.020</t>
  </si>
  <si>
    <t>A679075.021</t>
  </si>
  <si>
    <t>EU projekt  DA SPACE</t>
  </si>
  <si>
    <t>A679075.022</t>
  </si>
  <si>
    <t>HKO-izvrsnost i učinkovitost na razini visokog obrazovanja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</si>
  <si>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</si>
  <si>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</si>
  <si>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</si>
  <si>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</si>
  <si>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A679076.001</t>
  </si>
  <si>
    <t>INTERREG SLO-HR Živi dvorci - projekt očuvanja kulturnog nasljeđa</t>
  </si>
  <si>
    <t>A679076.002</t>
  </si>
  <si>
    <t>ERASMUS+ KA103 Mobilnost studenata i osoblja Veleučilišta u Vukovaru</t>
  </si>
  <si>
    <t>A679076.003</t>
  </si>
  <si>
    <t>ERASMUS+ KA107</t>
  </si>
  <si>
    <t>A679076.004</t>
  </si>
  <si>
    <t>LIFE LYNX 16/NAT/SI/000634</t>
  </si>
  <si>
    <t>A679076.005</t>
  </si>
  <si>
    <t>Erasmus+</t>
  </si>
  <si>
    <t>A679076.006</t>
  </si>
  <si>
    <t>Milk-ed</t>
  </si>
  <si>
    <t>A679076.007</t>
  </si>
  <si>
    <t>EDUAGRNTERREG V-A HUNGARYI, I</t>
  </si>
  <si>
    <t>A679076.008</t>
  </si>
  <si>
    <t>Odčepljivanje ruralnog naslijeđa: autohtona proizvodnja fermentiranih pića za lokalnu kulturnu i okolišnu održivost, 2018-1-0682</t>
  </si>
  <si>
    <t>A679076.011</t>
  </si>
  <si>
    <t>Snaga vještina</t>
  </si>
  <si>
    <t>A679076.012</t>
  </si>
  <si>
    <t>Bespilotne letjelice</t>
  </si>
  <si>
    <t>A679076.014</t>
  </si>
  <si>
    <t>Measures</t>
  </si>
  <si>
    <t>A679076.017</t>
  </si>
  <si>
    <t>Razvoj uređaja sa potopljenim isparivačem</t>
  </si>
  <si>
    <t>A679076.024</t>
  </si>
  <si>
    <t>Rekonstrukcija zgrade oružane za centar kompetencija</t>
  </si>
  <si>
    <t>A679076.025</t>
  </si>
  <si>
    <t>Uncorking rural heritahege - autohtona proizvodnja fermentiranih pića radi lokalne kulturne i ekološke održivosti</t>
  </si>
  <si>
    <t>A679076.027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</si>
  <si>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</si>
  <si>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</si>
  <si>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</si>
  <si>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</si>
  <si>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A679077.003</t>
  </si>
  <si>
    <t>INTERREG MEDITERAN projekt unaprjeđenja turističkog znanja za oblikovanje i vođenje održivog turizma</t>
  </si>
  <si>
    <t>A679077.004</t>
  </si>
  <si>
    <t>ERASMUS+ Novi sveučilišni kurikul Cultural Studies in Business</t>
  </si>
  <si>
    <t>A679077.005</t>
  </si>
  <si>
    <t>WIRE 2020 Inovacije ekosustava i razvoj regija Europe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</si>
  <si>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</si>
  <si>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</si>
  <si>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</si>
  <si>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</si>
  <si>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A679077.008</t>
  </si>
  <si>
    <t>SAVE Sport Against Violence and Exclusion - Sportom protiv nasilja i isključenosti</t>
  </si>
  <si>
    <t>A679077.009</t>
  </si>
  <si>
    <t>ESA Program sportskih aktivnosti za djecu s tipičnim razvojem i potrebama</t>
  </si>
  <si>
    <t>A679077.010</t>
  </si>
  <si>
    <t>ENTIRE Mapiranje normativnog okvira za etiku provođenja istraživanja</t>
  </si>
  <si>
    <t>A679077.011</t>
  </si>
  <si>
    <t>VIR2UE Etika utemeljena na istraživačkoj čestitosti</t>
  </si>
  <si>
    <t>A679077.012</t>
  </si>
  <si>
    <t>SOPs4RI Europski kodeks ponašanja za istraživačku čestitost</t>
  </si>
  <si>
    <t>A679077.013</t>
  </si>
  <si>
    <t>INTERREG IPA CBC HR-BA-ME Unaprjeđenje dijagnostičkih i terapijskih usluga medicine spavanja u prekograničnom području južne Hrvatske i zapadne Bosne i Hercegovine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</si>
  <si>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</si>
  <si>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</si>
  <si>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</si>
  <si>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</si>
  <si>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A679077.019</t>
  </si>
  <si>
    <t>ERASMUS+ BESTSDI Izrada kurikula na temu infrastrukture prostornih podataka u zemljama Zapadnog Balkana</t>
  </si>
  <si>
    <t>A679077.022</t>
  </si>
  <si>
    <t>ERASMUS+ CAPUS Očuvanje umjetnosti u javnim prostorima</t>
  </si>
  <si>
    <t>A679077.024</t>
  </si>
  <si>
    <t>ERASMUS+ CABUFAL Izgradnja kapaciteta Pravnog fakulteta Crne Gore u procesu pristupanja EU</t>
  </si>
  <si>
    <t>A679077.026</t>
  </si>
  <si>
    <t>EUROPEAID: INTERCAP projekt mijenjanja javne percepcije o migracijama, sigurnosti i održivom razvoju u međuzavisnom svijetu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</si>
  <si>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</si>
  <si>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</si>
  <si>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</si>
  <si>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</si>
  <si>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A679077.030</t>
  </si>
  <si>
    <t>A679077.033</t>
  </si>
  <si>
    <t>ERASMUS+  Partnerske zemlje KA107 Odlazne i dolazne mobilnosti studenata i osoblja Sveučilišta u Splitu</t>
  </si>
  <si>
    <t>A679077.035</t>
  </si>
  <si>
    <t>A679077.037</t>
  </si>
  <si>
    <t>INTERREG-NET4mPLASTIC- Nove tehnologije za detekciju i analizu marko i mirkoplastike u Jadranskom bazenu</t>
  </si>
  <si>
    <t>A679077.038</t>
  </si>
  <si>
    <t>INTERREG PMO-GATE - sprječavanje, upravljanje i prevladavanje rizika od prirodnih katastrofa radi ublažavanja njihova utjecaja na gospodarstvo i društvo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</si>
  <si>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</si>
  <si>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</si>
  <si>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</si>
  <si>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</si>
  <si>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</si>
  <si>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</si>
  <si>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A679077.042</t>
  </si>
  <si>
    <t>INTERREG AdSWiM - Upravljano korištenje pročišćenih komunalnih otpadnih voda radi kvalitete Jadranskog mora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</si>
  <si>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</si>
  <si>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</si>
  <si>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</si>
  <si>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</si>
  <si>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</si>
  <si>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</si>
  <si>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A679077.046</t>
  </si>
  <si>
    <t>INTERREG MED ARISTOIL</t>
  </si>
  <si>
    <t>A679077.047</t>
  </si>
  <si>
    <t>INTERREG FAIRSEA- Ribolov u jadranskoj regiji zajednički pristup ekosustavu</t>
  </si>
  <si>
    <t>A679077.048</t>
  </si>
  <si>
    <t>INTERREG  WATERCARE</t>
  </si>
  <si>
    <t>A679077.049</t>
  </si>
  <si>
    <t>IP-ojačani, suzbijanje štetočina i izvan sezone IPM usmjeren protiv novih i novih voćnih muha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</si>
  <si>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</si>
  <si>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</si>
  <si>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</si>
  <si>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</si>
  <si>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</si>
  <si>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</si>
  <si>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A679077.053</t>
  </si>
  <si>
    <t>RMPPI - HR-BA-ME262- Održiva prekogranična inicijativa za obnovljive mikroelektrane</t>
  </si>
  <si>
    <t>A679077.054</t>
  </si>
  <si>
    <t>DATACROSS – Napredne metode i tehnologije u znanosti o podacima i kooperativnim sustavima</t>
  </si>
  <si>
    <t>A679077.055</t>
  </si>
  <si>
    <t>STIM-REI</t>
  </si>
  <si>
    <t>A679077.056</t>
  </si>
  <si>
    <t>Primjena HKO za sveučilišne studijske programe u području elektrotehnike</t>
  </si>
  <si>
    <t>A679077.057</t>
  </si>
  <si>
    <t>EUROfusion</t>
  </si>
  <si>
    <t>A679077.058</t>
  </si>
  <si>
    <t>FizKO - Razvoj studija fizike uz primjernu HKO</t>
  </si>
  <si>
    <t>A679077.059</t>
  </si>
  <si>
    <t>Razvoj tehnologije za procjenu autopurifikacijskih sposobnosti priobalnih voda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</si>
  <si>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</si>
  <si>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</si>
  <si>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</si>
  <si>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</si>
  <si>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</si>
  <si>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</si>
  <si>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A679077.063</t>
  </si>
  <si>
    <t>ERASMUS+ KA104 Obrazovanje odraslih</t>
  </si>
  <si>
    <t>A679077.064</t>
  </si>
  <si>
    <t>Provedba HKO u stručnim studijima računarstva</t>
  </si>
  <si>
    <t>A679077.065</t>
  </si>
  <si>
    <t>ASPEMS - Aktivni sustav za pohranu električne energije i stabilizaciju elektroenergetske mreže</t>
  </si>
  <si>
    <t>A679077.066</t>
  </si>
  <si>
    <t>ISPIS – Razvoj funkcionalnog prototipa sustava za potrage i spašavanja ljudi pomoću bespilotnih letjelica</t>
  </si>
  <si>
    <t>A679077.067</t>
  </si>
  <si>
    <t>Razvoj karijera mladih istraživača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</si>
  <si>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</si>
  <si>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</si>
  <si>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</si>
  <si>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</si>
  <si>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</si>
  <si>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</si>
  <si>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</si>
  <si>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</si>
  <si>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</si>
  <si>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</si>
  <si>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</si>
  <si>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</si>
  <si>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</si>
  <si>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</si>
  <si>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</si>
  <si>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</si>
  <si>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</si>
  <si>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</si>
  <si>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</si>
  <si>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</si>
  <si>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</si>
  <si>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</si>
  <si>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</si>
  <si>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</si>
  <si>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</si>
  <si>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</si>
  <si>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</si>
  <si>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</si>
  <si>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</si>
  <si>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</si>
  <si>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</si>
  <si>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</si>
  <si>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</si>
  <si>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</si>
  <si>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A679077.085</t>
  </si>
  <si>
    <t>WRECKS4ALL: jačanje i diverzifikacija turističke ponude na Jadranu</t>
  </si>
  <si>
    <t>A679077.086</t>
  </si>
  <si>
    <t>Europska akademija za poslovno i financijsko pravo</t>
  </si>
  <si>
    <t>A679077.088</t>
  </si>
  <si>
    <t>Ispitni sloj sljedeće generacije za nadogradnju mikrofluidnih uređaja na bazi nano omogućenih površina i membrana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</si>
  <si>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</si>
  <si>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</si>
  <si>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</si>
  <si>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</si>
  <si>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</si>
  <si>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</si>
  <si>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</si>
  <si>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</si>
  <si>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</si>
  <si>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</si>
  <si>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</si>
  <si>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</si>
  <si>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</si>
  <si>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</si>
  <si>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</si>
  <si>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</si>
  <si>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A679077.097</t>
  </si>
  <si>
    <t>Metode u istraživanju istraživanja MiRoR</t>
  </si>
  <si>
    <t>A679077.098</t>
  </si>
  <si>
    <t>A679077.099</t>
  </si>
  <si>
    <t>A679077.101</t>
  </si>
  <si>
    <t>AUTORE - Automotive derivative energy system</t>
  </si>
  <si>
    <t>A679077.103</t>
  </si>
  <si>
    <t>Erasmus+ mobilnost nastavnog i nenastavnog osblja u natječajnoj godini 2019</t>
  </si>
  <si>
    <t>A679077.105</t>
  </si>
  <si>
    <t>COST - NEW FRONTIERS OF PEER REVIEW</t>
  </si>
  <si>
    <t>A679077.106</t>
  </si>
  <si>
    <t>MLE - EUROPSKA KOMISIJA - GOVERMENTAL EXPERTS</t>
  </si>
  <si>
    <t>A679077.107</t>
  </si>
  <si>
    <t>Projekt Horizon 2020-FF IPM "In-silico boosted, pest prevention and off-season focused IPM against new and emerging fruit flies ('OFF-Season' FF- IPM)"</t>
  </si>
  <si>
    <t>A679077.108</t>
  </si>
  <si>
    <t>Projekt Potential for Using SIT, Mating Disruption and Other IPM Tools to Eradicate Box Tree Moth Incursions in the U.S.</t>
  </si>
  <si>
    <t>A679077.109</t>
  </si>
  <si>
    <t>Erasmus Plus Ka103 2020</t>
  </si>
  <si>
    <t>A679077.110</t>
  </si>
  <si>
    <t>Erasmus Mundus SUNBEAM -  Structured UNiversity mobility between the Balkans and Europe for the Adriatic-ionian Macro-region</t>
  </si>
  <si>
    <t>A679077.111</t>
  </si>
  <si>
    <t>Projekt Horizon 2020-Nextgen Microfluidics    "Next generation test bed for upscaling of microfluidic devices based on nano-enabled surfaces and membranes"</t>
  </si>
  <si>
    <t>A679077.112</t>
  </si>
  <si>
    <t>SI4CARE-  Socijalne inovacije za integriranu zdravstvenu njegu starijeg stanovništva u ADRION regijama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</si>
  <si>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</si>
  <si>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</si>
  <si>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</si>
  <si>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</si>
  <si>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</si>
  <si>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</si>
  <si>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</si>
  <si>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</si>
  <si>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</si>
  <si>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</si>
  <si>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A679077.118</t>
  </si>
  <si>
    <t>FAIR - automatsko institucionalno priznavanje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</si>
  <si>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</si>
  <si>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</si>
  <si>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</si>
  <si>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</si>
  <si>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</si>
  <si>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</si>
  <si>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</si>
  <si>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</si>
  <si>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</si>
  <si>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</si>
  <si>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</si>
  <si>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</si>
  <si>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</si>
  <si>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</si>
  <si>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</si>
  <si>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</si>
  <si>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</si>
  <si>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</si>
  <si>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A679077.129</t>
  </si>
  <si>
    <t>ZCIPM - Znanstveni centar izvrsnosti za personaliziranu medicinu</t>
  </si>
  <si>
    <t>A679077.130</t>
  </si>
  <si>
    <t>CEKOM - centar kompetencija u molekularnoj dijagnostici</t>
  </si>
  <si>
    <t>A679077.131</t>
  </si>
  <si>
    <t>SI4CARE - Socijalna inovacija za sveobuhvatnu zdravstvenu zaštitu starije populacije u regiji</t>
  </si>
  <si>
    <t>A679077.132</t>
  </si>
  <si>
    <t>MADE - Mobile Access Dental Clinic</t>
  </si>
  <si>
    <t>A679077.133</t>
  </si>
  <si>
    <t>FIZIODENT</t>
  </si>
  <si>
    <t>A679077.134</t>
  </si>
  <si>
    <t>KOSIR OBO - primjenjivost novih tehnologija za oporabu biljnog otpada</t>
  </si>
  <si>
    <t>A679077.135</t>
  </si>
  <si>
    <t>Unaprjeđenje kvalitete studiranja na pravnim fakultetima u RH</t>
  </si>
  <si>
    <t>A679077.136</t>
  </si>
  <si>
    <t>BOWI - poticanje digitalnih inovacija</t>
  </si>
  <si>
    <t>A679077.137</t>
  </si>
  <si>
    <t>Forenzička identifikacija ljudskih ostataka analizom MSCT snimaka CTforID</t>
  </si>
  <si>
    <t>A679078.001</t>
  </si>
  <si>
    <t>CoSMass Projekt proučavanja razvoja rasta zvjezdane mase središnjih supermasivnih crnih rupa kroz kozmičko vrijeme</t>
  </si>
  <si>
    <t>A679078.002</t>
  </si>
  <si>
    <t>AeRoTwin - Twinning koordinacijska akcija za širenje izvrsnosti i sudjelovanja u zračnoj robotici</t>
  </si>
  <si>
    <t>A679078.003</t>
  </si>
  <si>
    <t>ENDORSE Efikasno brusenje  robotskim sustavom potpomognuto HORSE okruženjem</t>
  </si>
  <si>
    <t>A679078.004</t>
  </si>
  <si>
    <t>Ostvarivanje sljedivosti za mjerenje kakvoće električne energije</t>
  </si>
  <si>
    <t>A679078.005</t>
  </si>
  <si>
    <t>ADRIATIC  Unaprjeđenje sposobnosti interakcije ronilac-robot</t>
  </si>
  <si>
    <t>A679078.006</t>
  </si>
  <si>
    <t>Napredni ručni detektori metala s mogućnošću diskriminacije oblika mete za uporabu u humanitarnom razminiranju</t>
  </si>
  <si>
    <t>A679078.009</t>
  </si>
  <si>
    <t>DESTination RAIL - FACT (Find, Analyse, Classify, Treat) alat za upravljanje željezničkom infrastrukturom</t>
  </si>
  <si>
    <t>A679078.010</t>
  </si>
  <si>
    <t>H2020  SAFE 10-T Razvoj sigurnosnog okvira za transportnu infrastrukturu</t>
  </si>
  <si>
    <t>A679078.011</t>
  </si>
  <si>
    <t>Regional Center Adria Umrežavanje dionika sektora mineralnih neenergetskih sirovina</t>
  </si>
  <si>
    <t>A679078.012</t>
  </si>
  <si>
    <t>HORIZON 2020 BBI - Razvijanje funkcionalnih molekula za biološke premaze</t>
  </si>
  <si>
    <t>A679078.013</t>
  </si>
  <si>
    <t>FITNESS Platforma za e-učenje svih aspekata pakiranja hrane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</si>
  <si>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</si>
  <si>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</si>
  <si>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</si>
  <si>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</si>
  <si>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</si>
  <si>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</si>
  <si>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A679078.017</t>
  </si>
  <si>
    <t>IRI IDG - Razvoj inovativne platforme za digitalnu transformaciju poduzeća</t>
  </si>
  <si>
    <t>A679078.018</t>
  </si>
  <si>
    <t>IRI HYPER - Razvoj inovativne platforme za digitalnu transformaciju poduzeća</t>
  </si>
  <si>
    <t>A679078.020</t>
  </si>
  <si>
    <t>ABCitiEs Razvoj novih vrsta poduzetničkih zajednica koje stvaraju atraktivnije lokalno poslovno okruženje</t>
  </si>
  <si>
    <t>A679078.021</t>
  </si>
  <si>
    <t>ERASMUS+ Potpora za nastavno i nenastavno osoblje</t>
  </si>
  <si>
    <t>A679078.022</t>
  </si>
  <si>
    <t>Obzor 2020  CEF - Poticanje istraživanja Connecting Europe Facilites i Norveške zaklade za znanost</t>
  </si>
  <si>
    <t>A679078.024</t>
  </si>
  <si>
    <t>ERASMUS+ projekt mobilnosti i aktivnosti studenata kroz istraživanja u inozemstvu</t>
  </si>
  <si>
    <t>A679078.030</t>
  </si>
  <si>
    <t>TEchnology TRAnsfer putem višenacionalnih aplikacija eXperiments</t>
  </si>
  <si>
    <t>A679078.031</t>
  </si>
  <si>
    <t>Immersive Visual Technologies (IVT) Vizualne tehnologije za sigurnosne aplikacije</t>
  </si>
  <si>
    <t>A679078.034</t>
  </si>
  <si>
    <t>OBZOR 2020 PentaHelix Inovativna metoda u provedbi održivog razvoja i klime</t>
  </si>
  <si>
    <t>A679078.035</t>
  </si>
  <si>
    <t>OBZOR 2020 PROSEU  PROSumers FOR THE Energy Union: integriranje aktivnog sudjelovanja građana u tranziciju energije</t>
  </si>
  <si>
    <t>A679078.036</t>
  </si>
  <si>
    <t>OBZOR 2020 UPGRADE DH Unaprjeđenje performansi daljinskog grijanja u Europi</t>
  </si>
  <si>
    <t>A679078.038</t>
  </si>
  <si>
    <t>Dubrovnik International ESEE Mining school Škola rudarstva za istočnu i jugoistočnu Europu</t>
  </si>
  <si>
    <t>A679078.039</t>
  </si>
  <si>
    <t>InvestRM Multifaktorski model za ulaganja u sektor sirovina</t>
  </si>
  <si>
    <t>A679078.040</t>
  </si>
  <si>
    <t>rESEErve Mineralni potencijal istočne i jugoistočne Europe (ESEE produčje)</t>
  </si>
  <si>
    <t>A679078.044</t>
  </si>
  <si>
    <t>EXERTER Mreža pan-europskih stručnjaka za sigurnost eksploziva</t>
  </si>
  <si>
    <t>A679078.048</t>
  </si>
  <si>
    <t>ERASMUS+  Razvijanje pismenosti i usvajanje jezika obrazovanja kod djece u nepovoljnom položaju (manjine, migranti i ostale skupine)</t>
  </si>
  <si>
    <t>A679078.050</t>
  </si>
  <si>
    <t>H2020 DOIT Poduzetničke vještine mladih socijalnih inovatora u otvorenom digitalnom svijetu</t>
  </si>
  <si>
    <t>A679078.052</t>
  </si>
  <si>
    <t>Digital Traceablity Chain for AC Voltage and Current omogućit će dinamičko mjerenje strujnih i naponskih valnih oblika</t>
  </si>
  <si>
    <t>A679078.060</t>
  </si>
  <si>
    <t>H2020 - NMBP ENCORE - BIM platforma u oblaku za energetski učinkovito i cjenovno efikasno renoviranje zgrada</t>
  </si>
  <si>
    <t>A679078.061</t>
  </si>
  <si>
    <t>H2020 - SGA EPI SGA1 - Inicijativa za Europski procesor</t>
  </si>
  <si>
    <t>A679078.062</t>
  </si>
  <si>
    <t>H2020 –WIDESPREAD –Twinning koordinacijska akcija u području otvorenih podataka</t>
  </si>
  <si>
    <t>A679078.064</t>
  </si>
  <si>
    <t>STRONG - 2020</t>
  </si>
  <si>
    <t>A679078.065</t>
  </si>
  <si>
    <t>H2020 Inovativni trening za metode u budućnosti (IMforFuture)</t>
  </si>
  <si>
    <t>A679078.066</t>
  </si>
  <si>
    <t>H2020 Pristup sistemske medicine za kronični infl.dis. (SYSCID)</t>
  </si>
  <si>
    <t>A679078.067</t>
  </si>
  <si>
    <t>H2020 Usporedna genomika beskralježnjaka koji nisu modelirani (IGNITE)</t>
  </si>
  <si>
    <t>A679078.069</t>
  </si>
  <si>
    <t>RADAR (Procjena rizika na cestama područja Dunava)</t>
  </si>
  <si>
    <t>A679078.070</t>
  </si>
  <si>
    <t>ERASMUS+  LOG-IN</t>
  </si>
  <si>
    <t>A679078.073</t>
  </si>
  <si>
    <t>OBZOR 2020 KeepWarm - Poboljšanje performansi sustava daljinskog grijanja u srednjoj i istočnoj Europi</t>
  </si>
  <si>
    <t>A679078.074</t>
  </si>
  <si>
    <t>OBZOR 2020 INEX ADAM - veća izvrsnost u proizvodnji naprednih aditiva</t>
  </si>
  <si>
    <t>A679078.075</t>
  </si>
  <si>
    <t>OBZOR 2020 QUIET - Kvalificiranje i primjena korisničkog dizajniranog i EfficienT električnog vozila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</si>
  <si>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</si>
  <si>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</si>
  <si>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</si>
  <si>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</si>
  <si>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A679078.078</t>
  </si>
  <si>
    <t>ERASMUS+ CASPROD -Prijestolnice razvoja pametnih proizvoda</t>
  </si>
  <si>
    <t>A679078.079</t>
  </si>
  <si>
    <t>ERASMUS+ TRAILs LSP Ljetna škola za učitelje</t>
  </si>
  <si>
    <t>A679078.080</t>
  </si>
  <si>
    <t>EMPIR ADVANCT - Računalna tomografija AdvancE za dimenzionalna mjerenja površina u industriji</t>
  </si>
  <si>
    <t>A679078.081</t>
  </si>
  <si>
    <t>NET-UBIEP</t>
  </si>
  <si>
    <t>A679078.082</t>
  </si>
  <si>
    <t>BIMzeED</t>
  </si>
  <si>
    <t>A679078.083</t>
  </si>
  <si>
    <t>HORIZON 2020 SOLARNET</t>
  </si>
  <si>
    <t>A679078.085</t>
  </si>
  <si>
    <t>INTERREG CHANGE WE CARE ITALIJA-HRVATSKA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</si>
  <si>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</si>
  <si>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</si>
  <si>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</si>
  <si>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</si>
  <si>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A679078.088</t>
  </si>
  <si>
    <t>Erasmus+ KA2 CBHE - ODISsEA - Inovativne strategije darivanja organa za jugoistočnu Aziju</t>
  </si>
  <si>
    <t>A679078.089</t>
  </si>
  <si>
    <t>OBZOR 2020 FAPIC - Brzi test za identifikaciju i karakterizaciju patogena</t>
  </si>
  <si>
    <t>A679078.090</t>
  </si>
  <si>
    <t>OBZOR 2020 - Biochip BIO inženjerski grafti za liječenje hrskavice u pacijenata</t>
  </si>
  <si>
    <t>A679078.091</t>
  </si>
  <si>
    <t>ERASMUS+ HEDU -LEARN-IT Harmonizirani europski dermato-venerološki dodiplomski</t>
  </si>
  <si>
    <t>A679078.093</t>
  </si>
  <si>
    <t>CEPIL</t>
  </si>
  <si>
    <t>A679078.094</t>
  </si>
  <si>
    <t>CROSSJUSTICE</t>
  </si>
  <si>
    <t>A679078.096</t>
  </si>
  <si>
    <t>ERASMUS + ASD-EAST</t>
  </si>
  <si>
    <t>A679078.097</t>
  </si>
  <si>
    <t>ASAP Training</t>
  </si>
  <si>
    <t>A679078.098</t>
  </si>
  <si>
    <t>IA_CHILD</t>
  </si>
  <si>
    <t>A679078.099</t>
  </si>
  <si>
    <t>OBZOR 2020-ISTRAŽIVANJE I INOVACIJE - H2020-MCCA-ITN-2017-EJD: 785423 MANNA</t>
  </si>
  <si>
    <t>A679078.100</t>
  </si>
  <si>
    <t>LIFE 16 NAT/SI/000634 PROJECT LIFE LYNX</t>
  </si>
  <si>
    <t>A679078.101</t>
  </si>
  <si>
    <t>EKHAGA</t>
  </si>
  <si>
    <t>A679078.102</t>
  </si>
  <si>
    <t>INTERREG CARNIVORA DINARICA - Prekogranična suradnja za dugoroočno očuvanje velikih zvijeri</t>
  </si>
  <si>
    <t>A679078.103</t>
  </si>
  <si>
    <t>TrainESSE v.2</t>
  </si>
  <si>
    <t>A679078.104</t>
  </si>
  <si>
    <t>MineHeritage</t>
  </si>
  <si>
    <t>A679078.105</t>
  </si>
  <si>
    <t>iTARG3T.Innovative targeting procesing of W-Sn-Ta-Li ores</t>
  </si>
  <si>
    <t>A679078.106</t>
  </si>
  <si>
    <t>ENGIE.Poticanje djevojčica da studiraju geoznanosti i inženjerstvo</t>
  </si>
  <si>
    <t>A679078.107</t>
  </si>
  <si>
    <t>STRATEGY CCUS</t>
  </si>
  <si>
    <t>A679078.108</t>
  </si>
  <si>
    <t>AMED</t>
  </si>
  <si>
    <t>A679078.111</t>
  </si>
  <si>
    <t>EIT HEALTH - Local activities in Regional Innovation Scheme regions</t>
  </si>
  <si>
    <t>A679078.112</t>
  </si>
  <si>
    <t>EKO SANDWICH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</si>
  <si>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</si>
  <si>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</si>
  <si>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</si>
  <si>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</si>
  <si>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</si>
  <si>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</si>
  <si>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</si>
  <si>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</si>
  <si>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A679078.117</t>
  </si>
  <si>
    <t>AMIGA</t>
  </si>
  <si>
    <t>A679078.118</t>
  </si>
  <si>
    <t>H 2020 RISE OpenInnoTrain</t>
  </si>
  <si>
    <t>A679078.120</t>
  </si>
  <si>
    <t>FOCUS -Prisilna raseljavanja i solidarnost zajednice domaćina prema izbjeglica</t>
  </si>
  <si>
    <t>A679078.122</t>
  </si>
  <si>
    <t>SMART</t>
  </si>
  <si>
    <t>A679078.124</t>
  </si>
  <si>
    <t>H2020-SC1-2016-2017-RIA PROJECT OSTEOPROSPINE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</si>
  <si>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</si>
  <si>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</si>
  <si>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</si>
  <si>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</si>
  <si>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</si>
  <si>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</si>
  <si>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</si>
  <si>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</si>
  <si>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</si>
  <si>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</si>
  <si>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A679078.131</t>
  </si>
  <si>
    <t>EFRR - IRI Agrivi Smart - Agrivi Smart</t>
  </si>
  <si>
    <t>A679078.132</t>
  </si>
  <si>
    <t>EFRR - IRI ARIEN - Upravljanje energetskom infrastrukturom kroz kolaboraciju u proširenoj stvarnosti</t>
  </si>
  <si>
    <t>A679078.133</t>
  </si>
  <si>
    <t>EFRR - IRI bigEVdata - IT rješenje analitike velikih skupova podataka emobilnosti</t>
  </si>
  <si>
    <t>A679078.134</t>
  </si>
  <si>
    <t>EFRR - IRI CCS - Cyber Conflict Simulator</t>
  </si>
  <si>
    <t>A679078.135</t>
  </si>
  <si>
    <t>EFRR - IRI CloudSec - Sigurnost računarstva u oblaku prilikom korištenja mobilnih aplikacija</t>
  </si>
  <si>
    <t>A679078.137</t>
  </si>
  <si>
    <t>EFRR - IRI DFDM - Istraživanje i razvoj sustava za prepoznavanje umora i distrakcije vozača</t>
  </si>
  <si>
    <t>A679078.139</t>
  </si>
  <si>
    <t>EFRR - IRI HSG - Helm Smart Grid</t>
  </si>
  <si>
    <t>A679078.141</t>
  </si>
  <si>
    <t>EFRR - IRI KONTRAC - KONTRAC GP170DC_SK - Razvoj pretvarača glavnog pogona tramvaja sa superkondenzatorskim modulom</t>
  </si>
  <si>
    <t>A679078.142</t>
  </si>
  <si>
    <t>EFRR - IRI Mareton - Razvoj nove generacije sustava neprekidnog napajanja</t>
  </si>
  <si>
    <t>A679078.144</t>
  </si>
  <si>
    <t>EFRR - IRI Omega GS - Razvoj  LED rasvjete</t>
  </si>
  <si>
    <t>A679078.146</t>
  </si>
  <si>
    <t>EFRR - IRI PC-ATE-Buildings - Razvoj sustava upravljanja i trgovanja energijom u zgradi</t>
  </si>
  <si>
    <t>A679078.147</t>
  </si>
  <si>
    <t>EFRR - IRI SafeTRAM - SafeTRAM - Sustav za povećanje sigurnosti vožnje tračničkog prometa</t>
  </si>
  <si>
    <t>A679078.148</t>
  </si>
  <si>
    <t>EFRR - IRI SMART UTX - SMART UTX:  Sustav za ultrazvučnu dijagnostiku u ekstremnim uvjetima</t>
  </si>
  <si>
    <t>A679078.150</t>
  </si>
  <si>
    <t>IRCiS Integracija djece izbjeglica u škole: izgradnja pozitivnih odnosa između djece izbjeglica i djece lokalnog stanovništva</t>
  </si>
  <si>
    <t>A679078.151</t>
  </si>
  <si>
    <t>CEKOM Centar kompetencija u molekularnoj dijagnostici</t>
  </si>
  <si>
    <t>A679078.152</t>
  </si>
  <si>
    <t>POP-UP</t>
  </si>
  <si>
    <t>A679078.153</t>
  </si>
  <si>
    <t>EFRR - IRI RASCO-FER-SMART-EV - Kompaktna gradska vakuumska čistilica</t>
  </si>
  <si>
    <t>A679078.156</t>
  </si>
  <si>
    <t>STEM revolucija u zajednici</t>
  </si>
  <si>
    <t>A679078.163</t>
  </si>
  <si>
    <t>ERASMUS+projekt FitBack</t>
  </si>
  <si>
    <t>A679078.186</t>
  </si>
  <si>
    <t>IRI CEKOM</t>
  </si>
  <si>
    <t>A679078.187</t>
  </si>
  <si>
    <t>ORKAN</t>
  </si>
  <si>
    <t>A679078.188</t>
  </si>
  <si>
    <t>ERASMUS + EDUBOTS</t>
  </si>
  <si>
    <t>A679078.189</t>
  </si>
  <si>
    <t>ERASMUS + E-DigiLit</t>
  </si>
  <si>
    <t>A679078.191</t>
  </si>
  <si>
    <t>RAST</t>
  </si>
  <si>
    <t>A679078.192</t>
  </si>
  <si>
    <t>LOMI</t>
  </si>
  <si>
    <t>A679078.193</t>
  </si>
  <si>
    <t>IC4HEDS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</si>
  <si>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</si>
  <si>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</si>
  <si>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</si>
  <si>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</si>
  <si>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</si>
  <si>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</si>
  <si>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</si>
  <si>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</si>
  <si>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A679078.199</t>
  </si>
  <si>
    <t>H2020-Swafs</t>
  </si>
  <si>
    <t>A679078.200</t>
  </si>
  <si>
    <t>H2020- upravljanje poljoprivrednom hranom</t>
  </si>
  <si>
    <t>A679078.203</t>
  </si>
  <si>
    <t>Centar pametnih urbanih i ruralnih prostora - Inovativna urbanistička i arhitektonska rješenja za povećanje energetske učinkovitosti u tradicijskim i zaštičenim cjelinama</t>
  </si>
  <si>
    <t>A679078.204</t>
  </si>
  <si>
    <t>Razvoj dvostruke fasade s hermetički zatvorenom šupljinom (H-CCF)</t>
  </si>
  <si>
    <t>A679078.206</t>
  </si>
  <si>
    <t>ERASMUS+KA2 Startup obrazovanje i podrška studentima doktorskih studija, istraživačima i znanstvenicima</t>
  </si>
  <si>
    <t>A679078.207</t>
  </si>
  <si>
    <t>ERASMUS+KA2 - Strateška partnerstva Geo3N</t>
  </si>
  <si>
    <t>A679078.208</t>
  </si>
  <si>
    <t>ERASMUS+KA2 - Strateška partnerstva SmartSoc</t>
  </si>
  <si>
    <t>A679078.209</t>
  </si>
  <si>
    <t>ERASMUS+KA2 - Strateška partnerstva ASKNOW</t>
  </si>
  <si>
    <t>A679078.210</t>
  </si>
  <si>
    <t>ERASMUS+KA2 - Strateška partnerstva INNOSID</t>
  </si>
  <si>
    <t>A679078.211</t>
  </si>
  <si>
    <t>ERASMUS+KA2 - Strateška partnerstva IMPACT - Inteligentni Pomorski Sustavi - put prema održivom obrazovanju, znanju i osnaživanju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</si>
  <si>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</si>
  <si>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</si>
  <si>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</si>
  <si>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</si>
  <si>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</si>
  <si>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</si>
  <si>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A679078.215</t>
  </si>
  <si>
    <t>H2020 - NMBP - ENCORE - BIM Cloud platforma svjesna energije, u ekonomičnom kontekstu renoviranja zgrada</t>
  </si>
  <si>
    <t>A679078.216</t>
  </si>
  <si>
    <t>H2020 - JTI-EuroHPC - MEEP - Eksperimentalna platforma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</si>
  <si>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</si>
  <si>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</si>
  <si>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</si>
  <si>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</si>
  <si>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A679078.219</t>
  </si>
  <si>
    <t>A679078.220</t>
  </si>
  <si>
    <t>H2020 – WIDESPREAD – Twinning AeRoTwin - Twinning koordinacijska akcija za širenje izvrsnosti i sudjelovanja u zračnoj robotici – AeRoTwin</t>
  </si>
  <si>
    <t>A679078.221</t>
  </si>
  <si>
    <t>H2020 - LCE - SGS CROSSBOW - CROSS BOARD Upravljanje promjenjivim obnovljivim izvorima energije i jedinicama za skladištenje omogućujući transnacionalno veletržnicu</t>
  </si>
  <si>
    <t>A679078.223</t>
  </si>
  <si>
    <t>H2020 - LC-SC3 FARCROSS Omogućavanje regionalne trgovine/razmjene električne energije kroz inovacije</t>
  </si>
  <si>
    <t>A679078.224</t>
  </si>
  <si>
    <t>ANETREC (611487-EPP-1-2019-1-SI-EPPJMO-NETWORK)</t>
  </si>
  <si>
    <t>A679078.225</t>
  </si>
  <si>
    <t>DEBATING EUROPE (620428-EPP-1-2020-1-DE-EPPJMO-NETWORK)</t>
  </si>
  <si>
    <t>A679078.226</t>
  </si>
  <si>
    <t>MEDIADELCOM</t>
  </si>
  <si>
    <t>A679078.227</t>
  </si>
  <si>
    <t>SESAR AISA - automatizaciju u upravljanju zračnim prometom</t>
  </si>
  <si>
    <t>A679078.228</t>
  </si>
  <si>
    <t>SESAR FMP MET - sektorska aplikacija s konvektivnim vremenskim informacijama za više izvora za položaj upravljanja protokom</t>
  </si>
  <si>
    <t>A679078.229</t>
  </si>
  <si>
    <t>SumBoost 2020 RIS Inovacija</t>
  </si>
  <si>
    <t>A679078.230</t>
  </si>
  <si>
    <t>MetForTC - Sljedive mjerne mogućnosti za praćenje rada termoparova</t>
  </si>
  <si>
    <t>A679078.231</t>
  </si>
  <si>
    <t>SEADRION - Poticanje širenja tehnologija grijanja i hlađenja pomoću pumpe morske vode u jadransko-jonskoj regiji</t>
  </si>
  <si>
    <t>A679078.232</t>
  </si>
  <si>
    <t>BLUE DEAL -  plava energija u mediteranskim obalnim područjima</t>
  </si>
  <si>
    <t>A679078.233</t>
  </si>
  <si>
    <t>REWARDHEAT- Uporaba topline iz obnovljivih izvora i otpada za konkurentne mreže daljinskog grijanja i hlađenja</t>
  </si>
  <si>
    <t>A679078.234</t>
  </si>
  <si>
    <t>SEEETD-Dijalog o tranziciji energije u jugoistočnoj Europi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</si>
  <si>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</si>
  <si>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</si>
  <si>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</si>
  <si>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</si>
  <si>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A679078.237</t>
  </si>
  <si>
    <t>Osiguranje električne energije u slučaju klimatskih ekstrema i prirodnih katastrofa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</si>
  <si>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</si>
  <si>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</si>
  <si>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</si>
  <si>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</si>
  <si>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</si>
  <si>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</si>
  <si>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A679078.242</t>
  </si>
  <si>
    <t>ELPID - platforma za e-učenje za inovativni razvoj proizvoda</t>
  </si>
  <si>
    <t>A679078.243</t>
  </si>
  <si>
    <t>OPORTO -Optimizacija održavanja sustava antikorozivne zaštite i zaštite protiv obraštanja ribarskih brodova</t>
  </si>
  <si>
    <t>A679078.244</t>
  </si>
  <si>
    <t>MORZ - Mreža organizacija ribara i znanstvenika</t>
  </si>
  <si>
    <t>A679078.246</t>
  </si>
  <si>
    <t>APROPO- Autonomno Pomoćno RibarskO PlovilO</t>
  </si>
  <si>
    <t>A679078.247</t>
  </si>
  <si>
    <t>DATACROSS -Napredne metode i tehnologije u znanosti o podatcima i kooperativnim sustavima</t>
  </si>
  <si>
    <t>A679078.248</t>
  </si>
  <si>
    <t>Edukacijom o strukturnim i investicijskim fondovima do inovacija u poduzetništvu</t>
  </si>
  <si>
    <t>A679078.249</t>
  </si>
  <si>
    <t>ASAP-Autonomni sustav za pregled i predviđanje integriteta prometne infrastrukture</t>
  </si>
  <si>
    <t>A679078.251</t>
  </si>
  <si>
    <t>Istraživanje i razvoj specijaliziranih multirotornih bespilotnih letjelica SPECDRON</t>
  </si>
  <si>
    <t>A679078.252</t>
  </si>
  <si>
    <t>Razvoj hibridnog skidera - HISKID</t>
  </si>
  <si>
    <t>A679078.253</t>
  </si>
  <si>
    <t>Primjena Hrvatskog kvalifikacijskog okvira u području biomedicinskog inženjerstva - HKO-BI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</si>
  <si>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</si>
  <si>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</si>
  <si>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</si>
  <si>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</si>
  <si>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</si>
  <si>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</si>
  <si>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</si>
  <si>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</si>
  <si>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</si>
  <si>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</si>
  <si>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</si>
  <si>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</si>
  <si>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A679078.263</t>
  </si>
  <si>
    <t>TRANSBOT -H2020</t>
  </si>
  <si>
    <t>A679078.264</t>
  </si>
  <si>
    <t>Potrošački angažman u obnovi zgrada i obnovi za klimatske akcije na terenu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</si>
  <si>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</si>
  <si>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</si>
  <si>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</si>
  <si>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</si>
  <si>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</si>
  <si>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</si>
  <si>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</si>
  <si>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</si>
  <si>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</si>
  <si>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</si>
  <si>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A679078.270</t>
  </si>
  <si>
    <t>Erasmus + EPL Europska licenca za propisivanje</t>
  </si>
  <si>
    <t>A679078.271</t>
  </si>
  <si>
    <t>Obzor 2020 LiverScreen - Probir na fibrozu jetre - populacijsko istraživanje u europskim zemljama</t>
  </si>
  <si>
    <t>A679078.272</t>
  </si>
  <si>
    <t>HKO projekt Unapređenje postojećeg integriranog preddiplomskog i diplomskog studijskog programa Medicina</t>
  </si>
  <si>
    <t>A679078.274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</si>
  <si>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</si>
  <si>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</si>
  <si>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</si>
  <si>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</si>
  <si>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</si>
  <si>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A679078.281</t>
  </si>
  <si>
    <t>ERASMUS+  KA2 TIME</t>
  </si>
  <si>
    <t>A679078.282</t>
  </si>
  <si>
    <t>MEMORIE Mjere prilagodbe klimatskim promjenama za održivo upravljanje prirodnim resursima</t>
  </si>
  <si>
    <t>A679078.283</t>
  </si>
  <si>
    <t>IRI- IMforFUTURE - aktivnosti istraživanja i razvoja</t>
  </si>
  <si>
    <t>A679078.284</t>
  </si>
  <si>
    <t>RESTORE - Procjena ostataka crvenog blata u regiji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</si>
  <si>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</si>
  <si>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</si>
  <si>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</si>
  <si>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</si>
  <si>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</si>
  <si>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</si>
  <si>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A679078.288</t>
  </si>
  <si>
    <t>ECOBIAS -  ekološko praćenje i procjenu vodenih bioloških ustanova</t>
  </si>
  <si>
    <t>A679078.289</t>
  </si>
  <si>
    <t>IRI- REMAKE - Razvoj efikasne metodologije za analizu konstrukcije plovnih objekata metodom konačnih elemenata</t>
  </si>
  <si>
    <t>A679078.290</t>
  </si>
  <si>
    <t>KLIMOD - Računalni model strujanja, poplavljivanja i širenja onečišćenja u rijekama i obalnim morskim područjima</t>
  </si>
  <si>
    <t>A679078.291</t>
  </si>
  <si>
    <t>ERASMUS + KA2 PROMISE - Obrazovanje zasnovano na upitima za personaliziranu medicinu</t>
  </si>
  <si>
    <t>A679078.292</t>
  </si>
  <si>
    <t>MOBI-US - Prijevod programa na engleski za suradnju s drugim fakultetima u Europi s istim programima</t>
  </si>
  <si>
    <t>A679078.293</t>
  </si>
  <si>
    <t>RM@Schools-ESEE - Povezivanje obrazovnih ustanova u ESEE regiji s industrijom</t>
  </si>
  <si>
    <t>A679078.294</t>
  </si>
  <si>
    <t>RIS obrazovanje i poduzetništvo</t>
  </si>
  <si>
    <t>A679078.295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</si>
  <si>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</si>
  <si>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</si>
  <si>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</si>
  <si>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</si>
  <si>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</si>
  <si>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</si>
  <si>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A679078.300</t>
  </si>
  <si>
    <t>Erasmus + dijalog u obrazovanju odraslih (DIA)</t>
  </si>
  <si>
    <t>A679078.301</t>
  </si>
  <si>
    <t>INTERREG Central Europe Store4HUC- Integracija i napredno gospodarenje sustavima za pohranu energije na povijesnim lokalitetima u gradovima</t>
  </si>
  <si>
    <t>A679078.302</t>
  </si>
  <si>
    <t>EERR-IRI-II RI2MOFA - Razvoj inteligentne interaktivne modularne fasade</t>
  </si>
  <si>
    <t>A679078.303</t>
  </si>
  <si>
    <t>INTERREG-DUNAV DanuP-2-Gas-DanuP-2-Gas: Inovativni model za potporu sigurnosti i diversifikaciju u dunavskoj regiji kombiniranjem energije iz biomase s viskovima obnovljive energije</t>
  </si>
  <si>
    <t>A679078.304</t>
  </si>
  <si>
    <t>INTERREG-IT-HR InnovaMare- Plava tehnologija - razvijanje inovativnih tehnologija za održivosti Jadranskog mora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</si>
  <si>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</si>
  <si>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</si>
  <si>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</si>
  <si>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</si>
  <si>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</si>
  <si>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</si>
  <si>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</si>
  <si>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</si>
  <si>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</si>
  <si>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</si>
  <si>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</si>
  <si>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</si>
  <si>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A679078.311</t>
  </si>
  <si>
    <t>EFRR-IR-II CEGlog- Istraživanje i razvoj jedinstvenog sustava za logističku i transportnu optimizaciju</t>
  </si>
  <si>
    <t>A679078.312</t>
  </si>
  <si>
    <t>EFFRR-CEKOM-SUS- Centar kompetencija za kibernetičku sigurnost upravljačkih sustava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</si>
  <si>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</si>
  <si>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</si>
  <si>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</si>
  <si>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</si>
  <si>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</si>
  <si>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</si>
  <si>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A679078.316</t>
  </si>
  <si>
    <t>EFRR-IR-II ENEDAT- Razvoj pametnog modularnog sustava upravljanja pogonom dizala za povećanje energetske učinkovitosti zgrade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</si>
  <si>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</si>
  <si>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</si>
  <si>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</si>
  <si>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</si>
  <si>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</si>
  <si>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</si>
  <si>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</si>
  <si>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</si>
  <si>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</si>
  <si>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</si>
  <si>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</si>
  <si>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</si>
  <si>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</si>
  <si>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</si>
  <si>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</si>
  <si>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</si>
  <si>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</si>
  <si>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</si>
  <si>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A679078.326</t>
  </si>
  <si>
    <t>EFRR-IR-II SMAGRILOS- Sustav za optimizaciju gubitaka u naprednim mrežama</t>
  </si>
  <si>
    <t>A679078.327</t>
  </si>
  <si>
    <t>EFRR-IR-II SOC4- Platforma za nadzor ugroza u heterogenim mrežnim okruženjima</t>
  </si>
  <si>
    <t>A679078.328</t>
  </si>
  <si>
    <t>EFRR-IR-II SUPELEK- Sustav za upravljanje potrošnjom električne energije u kućanstvima</t>
  </si>
  <si>
    <t>A679078.329</t>
  </si>
  <si>
    <t>EFRR-IR-II Agrivi Smart- povećanje produktivnosti uzgoja krumpira uz pomoć algoritma strojnog učenja</t>
  </si>
  <si>
    <t>A679078.330</t>
  </si>
  <si>
    <t>EFRR-IR-II bigEVdata- IT rješenja analitike velikih skupova podataka emobilnosti</t>
  </si>
  <si>
    <t>A679078.332</t>
  </si>
  <si>
    <t>EFRR-IR-II CloudSec- Sigurnost računarstva u oblaku prilikom korištenja mobilnih aplikacija</t>
  </si>
  <si>
    <t>A679078.333</t>
  </si>
  <si>
    <t>EFRR-IR-II DFDM- Istraživanje i razvoj sustava za prepoznavanje umora i distrakcije vozača</t>
  </si>
  <si>
    <t>A679078.334</t>
  </si>
  <si>
    <t>EFRR-IR EKORAS24- Ekološki prihvatljiva rastavna sklopka 24kV za napredne mreže</t>
  </si>
  <si>
    <t>A679078.335</t>
  </si>
  <si>
    <t>EFRR-IRI Geolux- 4D akustična kamera</t>
  </si>
  <si>
    <t>A679078.336</t>
  </si>
  <si>
    <t>EFRR-IRI HSG - Helm Smart Grid</t>
  </si>
  <si>
    <t>A679078.337</t>
  </si>
  <si>
    <t>EFRR-IRI KONPRO 2 - Razvoj nove generacije uređaja numeričke zaštite</t>
  </si>
  <si>
    <t>A679078.338</t>
  </si>
  <si>
    <t>EFRR- IRI KONTRAC - Razvoj pretvarača glavnog pogona tramvaja sa superkondezatorskim modulom</t>
  </si>
  <si>
    <t>A679078.339</t>
  </si>
  <si>
    <t>EFRR- IRI Mareton - Razvoj nove generacije industrijskih modularnih, redundantnih, višeizlaznih sustava neprekidnog napajanja istosmjernim i izmjeničnim naponima</t>
  </si>
  <si>
    <t>A679078.340</t>
  </si>
  <si>
    <t>EFRR- IRI MAS- Razvoj multifunkcionalnog antiterorističkog sustava</t>
  </si>
  <si>
    <t>A679078.341</t>
  </si>
  <si>
    <t>EFRR- IRI Omega GS- Razvoj otvorene pametne mreže energetski učinkovite javne LED rasvjete</t>
  </si>
  <si>
    <t>A679078.342</t>
  </si>
  <si>
    <t>EFRR- IRI OperOSS- Istraživanja i razvoj naprednog sustava za upravljanje pametnim elektroenergetskim i komunikacijskim mrežama</t>
  </si>
  <si>
    <t>A679078.343</t>
  </si>
  <si>
    <t>EFRR- IRI PC-ATE-Buildings- Razvoj sustava prediktivnog upravljanja i automatskog trovanja energijom u zgradi</t>
  </si>
  <si>
    <t>A679078.344</t>
  </si>
  <si>
    <t>EFRR- IRI SMART UTX: Pametni modularni sustav za ultrazvučnu dijagnostiku u ekstremnim uvjetima</t>
  </si>
  <si>
    <t>A679078.346</t>
  </si>
  <si>
    <t>ERASMUS + Projekt: SC4H Network</t>
  </si>
  <si>
    <t>A679078.347</t>
  </si>
  <si>
    <t>ERASMUS+mobilnost osoblja zmeđu programskih i partnerskih zemalja u svrhu podučavanja KA 107</t>
  </si>
  <si>
    <t>A679078.349</t>
  </si>
  <si>
    <t>SABRINA</t>
  </si>
  <si>
    <t>A679078.350</t>
  </si>
  <si>
    <t>SLAIN</t>
  </si>
  <si>
    <t>A679078.351</t>
  </si>
  <si>
    <t>SumBoost</t>
  </si>
  <si>
    <t>A679078.354</t>
  </si>
  <si>
    <t>ERASMUS + K2, 1.1.2020.-31.12.2022., 612248-EPP-1-2019-BG-EPPKA2-KA, ICT IN TEXTILE AND CLOTHING HIGHER EDUCATION I BUSINESS</t>
  </si>
  <si>
    <t>A679078.355</t>
  </si>
  <si>
    <t>ERASMUS+ Education Curricula Development on the Collaborative Economy in Europe COLECO (2019-1-UK01-KA201-062118)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</si>
  <si>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</si>
  <si>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</si>
  <si>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</si>
  <si>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</si>
  <si>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A679078.361</t>
  </si>
  <si>
    <t>HKO akademija u hodu</t>
  </si>
  <si>
    <t>A679078.362</t>
  </si>
  <si>
    <t>HKO FIZKO- Sveučilište u Rijeci</t>
  </si>
  <si>
    <t>A679078.363</t>
  </si>
  <si>
    <t>HORIZON 2020- DRYVER</t>
  </si>
  <si>
    <t>A679078.365</t>
  </si>
  <si>
    <t>Tenure Track Pilot Programe - Exotic Nuclear Structure and Dynamics</t>
  </si>
  <si>
    <t>A679078.366</t>
  </si>
  <si>
    <t>KLIMA-4HR</t>
  </si>
  <si>
    <t>A679078.369</t>
  </si>
  <si>
    <t>Obzor 2020. ERASE_GBV Education and Raising Awareness in Schools to Prevent and Encounter Gender-Based Violence: Developing and implementing a training programme for teachers and other professionals at school</t>
  </si>
  <si>
    <t>A679078.370</t>
  </si>
  <si>
    <t>CEF MARCELL Multilingual Resources for CEF.AT in the legal domain</t>
  </si>
  <si>
    <t>A679078.371</t>
  </si>
  <si>
    <t>CEF PRINCIPLE Providing Resources in Irish, Norwegian, Croatian and Icelandic for Purposes of Language Engineering</t>
  </si>
  <si>
    <t>A679078.373</t>
  </si>
  <si>
    <t>Erasmus+ Development of innovative approach for training for university professors to work in the modern diverse and intercultural environment, UniCulture</t>
  </si>
  <si>
    <t>A679078.374</t>
  </si>
  <si>
    <t>Erasmus+, aktivnost Strateško partnerstvo HERISTEM - STEM in Heritage Sciences</t>
  </si>
  <si>
    <t>A679078.375</t>
  </si>
  <si>
    <t>Erasmus + Reforming Foreigne Languages in Academia in Montenegro - ReFALME</t>
  </si>
  <si>
    <t>A679078.376</t>
  </si>
  <si>
    <t>12-HERA-JRP-CE-FP-091 projekt ENTRAS Encounters and Transformationa in Iron Age Europe</t>
  </si>
  <si>
    <t>A679078.378</t>
  </si>
  <si>
    <t>HRZZ Golobalni humanizmi:Novi pogledi na Srednji Vijek</t>
  </si>
  <si>
    <t>A679078.379</t>
  </si>
  <si>
    <t>E-rudito: Napredni online obrazovni sustav za pametnu specijalizaciju i poslove budućnosti</t>
  </si>
  <si>
    <t>A679078.382</t>
  </si>
  <si>
    <t>HKO Zadar</t>
  </si>
  <si>
    <t>A679078.383</t>
  </si>
  <si>
    <t>TODO-TWINING OPEN DANA</t>
  </si>
  <si>
    <t>A679078.384</t>
  </si>
  <si>
    <t>SPIDER ERASMUS+STRATEGIC PARTNERSHIP</t>
  </si>
  <si>
    <t>A679078.385</t>
  </si>
  <si>
    <t>ERASMUS+SDI AND EO EDUCATION AND TRAINING FOR NORTH AFRICA(SEED4NA)</t>
  </si>
  <si>
    <t>A679078.386</t>
  </si>
  <si>
    <t>GEOBIZ-ERASMUS+Ka2 IZGRADNJA KAPACITETA U PODRUČJU VISOKOG OBRAZOVANJA</t>
  </si>
  <si>
    <t>A679078.391</t>
  </si>
  <si>
    <t>ADRIATIC - Unaprjeđenje sposobnosti interakcije ronilac-robot</t>
  </si>
  <si>
    <t>A679078.392</t>
  </si>
  <si>
    <t>AEROWIND-Autonomna inspekcija vjetroelektrana primjenom bespilotnih letjelica</t>
  </si>
  <si>
    <t>A679078.393</t>
  </si>
  <si>
    <t>AIDEFEND-Sustav umjetne inteligencije za autonomni nadzor i upravljanje sigurnosti cloud okruženja - AI DFENDER</t>
  </si>
  <si>
    <t>A679078.397</t>
  </si>
  <si>
    <t>AWAKE - Ultra low power wake-up interfaces for autonomous robotic sensor networks in sea/subsea environments</t>
  </si>
  <si>
    <t>A679078.398</t>
  </si>
  <si>
    <t>CADDY-Cognitive autonomous diving buddy</t>
  </si>
  <si>
    <t>A679078.399</t>
  </si>
  <si>
    <t>CALIPER-	Projekt CALIPER: Povezivanje istraživanja i inovacija za ravnopravnost spolova"</t>
  </si>
  <si>
    <t>A679078.400</t>
  </si>
  <si>
    <t>CASHPRED-Predviđanje vremena i obrazaca ponašanja novčanih tokova u međunarodnim bankovnim računima</t>
  </si>
  <si>
    <t>A679078.403</t>
  </si>
  <si>
    <t>CE-PEP-Razvoj inovativnog polifaznog elektromotornog pogona - PEP</t>
  </si>
  <si>
    <t>A679078.404</t>
  </si>
  <si>
    <t>CMETA-Analysis and design of curved metamaterial structures"</t>
  </si>
  <si>
    <t>A679078.405</t>
  </si>
  <si>
    <t>COGSTEPS - Crossing the Gap: Startup edukacija i potpora doktorandima, istraživačima i znanstvenicima</t>
  </si>
  <si>
    <t>A679078.407</t>
  </si>
  <si>
    <t>CUVME2 - Kooperativna bespilotna vozila u pomorskom okruženju: Eksperimenti na moru 2</t>
  </si>
  <si>
    <t>A679078.410</t>
  </si>
  <si>
    <t>DIGIT- Dig IT - Izrada standarda zanimanja i standarda kvalifikacija u djelatnostima računarstva</t>
  </si>
  <si>
    <t>A679078.413</t>
  </si>
  <si>
    <t>DUV-NRKBE - Razvoj daljinski upravljanog vozila za djelovanje u ekstremnim NRKBE uvjetima</t>
  </si>
  <si>
    <t>A679078.414</t>
  </si>
  <si>
    <t>EKO-KOMVOZ - Ekološki prihvatljivo vozilo za čišćenje javnih površina sa sustavima autonomnog upravljanja zasnovanim na umjetnoj inteligenciji</t>
  </si>
  <si>
    <t>A679078.415</t>
  </si>
  <si>
    <t>ENDORSE-Efikasno brusenje robotskim sustavom potpomognuto HORSE okruženjem</t>
  </si>
  <si>
    <t>A679078.417</t>
  </si>
  <si>
    <t>EULIFT - Razvoj pametnog modularnog sustava upravljanja pogonom dizala za povećanje energetske učinkovitosti zgrade</t>
  </si>
  <si>
    <t>A679078.418</t>
  </si>
  <si>
    <t>EUMR-Istraživačka infrastrukturna mreža u području pomorske robotike</t>
  </si>
  <si>
    <t>A679078.428</t>
  </si>
  <si>
    <t>HELB-Sustav za optimizaciju gubitaka u naprednim mrežama</t>
  </si>
  <si>
    <t>A679078.429</t>
  </si>
  <si>
    <t>HKO-ELE - Primjena Hrvatskog kvalifikacijskog okvira za sveučilišne studijske programe u području elektrotehnike</t>
  </si>
  <si>
    <t>A679078.430</t>
  </si>
  <si>
    <t>IAC-Tečaj industrijske akustike o buci, utjecaju buke na ljude i buci okoliša</t>
  </si>
  <si>
    <t>A679078.433</t>
  </si>
  <si>
    <t>IMMERSAFE-Uronjene vizualne tehnologije za sigurnosno kritične aplikacije</t>
  </si>
  <si>
    <t>A679078.435</t>
  </si>
  <si>
    <t>INTIS-Punionica električnih vozila s integriranim baterijskim spremnikom</t>
  </si>
  <si>
    <t>A679078.437</t>
  </si>
  <si>
    <t>IRI2-OIE - Integrirano rješenje za upravljanje imovinom i podršku investicijskim procesima projektiranja, planiranja i provedbe izgradnje obnovljivih izvora energije</t>
  </si>
  <si>
    <t>A679078.438</t>
  </si>
  <si>
    <t>IRI-RPA-Razvoj potopljenog agregata za male hidroelektrane s niskim padom vode</t>
  </si>
  <si>
    <t>A679078.441</t>
  </si>
  <si>
    <t>LAMCAB - Razvoj tehnologije povezivanja komponenti upravljačkih električnih ormara upotrebom laminiranih vodiča</t>
  </si>
  <si>
    <t>A679078.442</t>
  </si>
  <si>
    <t>MAGEF-Tehnologija električnih strojeva s trajnim magnetima za povećanje energetske učinkovitosti u električnoj vuči i brodskoj propulziji</t>
  </si>
  <si>
    <t>A679078.444</t>
  </si>
  <si>
    <t>MBZIRC - The Mohamed Bin Zayed medjunarodno natjecanje iz robotike</t>
  </si>
  <si>
    <t>A679078.445</t>
  </si>
  <si>
    <t>MERIA - Matematičko obrazovanje - značajno, zanimljivo i primjenjivo</t>
  </si>
  <si>
    <t>A679078.446</t>
  </si>
  <si>
    <t>METASHAPE-Napredni ručni detektori metala s mogućnošću diskriminacije oblika mete za uporabu u humanitarnom razminiranju</t>
  </si>
  <si>
    <t>A679078.450</t>
  </si>
  <si>
    <t>MUNIVO - Razvoj MUltifunkcionalnog NIskopodnog VOzila</t>
  </si>
  <si>
    <t>A679078.452</t>
  </si>
  <si>
    <t>NOFTUNE - Nefosterovske mreže za podesive i šrokopojasne radiofrekvencjske uređaje</t>
  </si>
  <si>
    <t>A679078.453</t>
  </si>
  <si>
    <t>OKTUKOM-Osiguravanje kvalitete telekomunikacijskih usluga korištenjem mehanizma kibernetičke sigurnosti</t>
  </si>
  <si>
    <t>A679078.454</t>
  </si>
  <si>
    <t>OPENLOT-Open Source blueprint for large scale self-organizing cloud environments for IoT applications</t>
  </si>
  <si>
    <t>A679078.458</t>
  </si>
  <si>
    <t>RESDATA - Rješenja prilagodbe elektroenergetskog sustava klimatskim promjenama temeljena na velikim količinama podataka</t>
  </si>
  <si>
    <t>A679078.461</t>
  </si>
  <si>
    <t>ROBOGIRLS - Osnaživanje djevojaka u STEAM-u kroz robotiku i kodiranje</t>
  </si>
  <si>
    <t>A679078.463</t>
  </si>
  <si>
    <t>ROTOTEMP - Nova generacija telemetrijske tehnologije za mjerenje na rotacijskim komponentama spojke</t>
  </si>
  <si>
    <t>A679078.464</t>
  </si>
  <si>
    <t>SAFELOG-Sigurna interakcija ljudi i robota u logističkim primjenama za visoko fleksibilna skladišta</t>
  </si>
  <si>
    <t>A679078.466</t>
  </si>
  <si>
    <t>SENFUS-Fuzija senzora</t>
  </si>
  <si>
    <t>A679078.467</t>
  </si>
  <si>
    <t>SHVET-Pametni pristup razvoju strukovnih vještina za visokoobrazovanu i mobilnu radnu snagu</t>
  </si>
  <si>
    <t>A679078.468</t>
  </si>
  <si>
    <t>SMARTSOC-Edukacija budućih IKT stručnjaka na temelju potreba pametnog društva (SmartSoc)</t>
  </si>
  <si>
    <t>A679078.469</t>
  </si>
  <si>
    <t>SPRAY-Razvoj sustava za ispitivanje višefaznih strujanja i izgaranja s ciljem povećanja istraživačkih aktivnosti znanstvenog i poslovnog sektora</t>
  </si>
  <si>
    <t>A679078.470</t>
  </si>
  <si>
    <t>STRIDE-Energetsko planiranje integracijom koncepata pametne mreže u Dunavskoj regiji</t>
  </si>
  <si>
    <t>A679078.471</t>
  </si>
  <si>
    <t>TEAMSOC21 - The ICT Engineer of the 21st Century: Mastering Technical Competencies, Management Skills, and Societal Responsibilities</t>
  </si>
  <si>
    <t>A679078.472</t>
  </si>
  <si>
    <t>TETRAMAX-TEchnology TRAnsfer via Multinational Application eXperiments</t>
  </si>
  <si>
    <t>A679078.473</t>
  </si>
  <si>
    <t>UGRIP - microGRId Positioning</t>
  </si>
  <si>
    <t>A679078.477</t>
  </si>
  <si>
    <t>VHEASTR-Znanstvenoistraživačka aktivnost hrvatske grupe u kolaboracijama MAGIC I CTA</t>
  </si>
  <si>
    <t>A679078.478</t>
  </si>
  <si>
    <t>A679078.482</t>
  </si>
  <si>
    <t>Better future of healthy ageing 2020.</t>
  </si>
  <si>
    <t>A679078.485</t>
  </si>
  <si>
    <t>NZEB ROADSHOW-H2020</t>
  </si>
  <si>
    <t>A679078.486</t>
  </si>
  <si>
    <t>H2020 INCEPTION</t>
  </si>
  <si>
    <t>A679078.487</t>
  </si>
  <si>
    <t>Erasmus+ Programme 2014-2020, Agreement no.2016-1-TR01-KA203-034710</t>
  </si>
  <si>
    <t>A679078.488</t>
  </si>
  <si>
    <t>H2020 Productive Green Infrastructure for post-industrial urban regeneration</t>
  </si>
  <si>
    <t>A679078.489</t>
  </si>
  <si>
    <t>Erasmus+: Healthy Urban Environment: Developing higer education in Architecture and Construction in Bosnia and Herzegovina (2018-2480/001-001)</t>
  </si>
  <si>
    <t>A679078.490</t>
  </si>
  <si>
    <t>Erasmus+: Architecture's afterlife: The multi-sector impact of an architectural qualification 2019-1-UK01-KA203-062062</t>
  </si>
  <si>
    <t>A679078.491</t>
  </si>
  <si>
    <t>Znanost spaja ljude (SCOPE - Science Connecting people)</t>
  </si>
  <si>
    <t>A679078.493</t>
  </si>
  <si>
    <t>FIGHTER</t>
  </si>
  <si>
    <t>A679078.494</t>
  </si>
  <si>
    <t>TODO</t>
  </si>
  <si>
    <t>A679078.495</t>
  </si>
  <si>
    <t>EIO-LAPD</t>
  </si>
  <si>
    <t>A679078.496</t>
  </si>
  <si>
    <t>JEAN MONNET ACTIVITIES</t>
  </si>
  <si>
    <t>A679078.498</t>
  </si>
  <si>
    <t>EUROGRADUATE</t>
  </si>
  <si>
    <t>A679078.499</t>
  </si>
  <si>
    <t>ENEMLOS</t>
  </si>
  <si>
    <t>A679078.500</t>
  </si>
  <si>
    <t>JEAN MONNET MODULE</t>
  </si>
  <si>
    <t>A679078.502</t>
  </si>
  <si>
    <t>BALKAN HOMICIDE STUDY</t>
  </si>
  <si>
    <t>A679078.503</t>
  </si>
  <si>
    <t>RCT-ESF</t>
  </si>
  <si>
    <t>A679078.507</t>
  </si>
  <si>
    <t>Personalized Medicine Inquiry-Based Education (PROMISE) Grant agreement: br. 2019-1-HR01-KA203-061010- </t>
  </si>
  <si>
    <t>A679078.508</t>
  </si>
  <si>
    <t>IRI projekt Povećanje razvoja novih proizvoda i usluga koji proizlaze iz aktivnosti istraživanja i razvoja</t>
  </si>
  <si>
    <t>A679078.509</t>
  </si>
  <si>
    <t>Utjecaj glikozilacije transferina na vezivanje željeza - GlyTransFer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</si>
  <si>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</si>
  <si>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</si>
  <si>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</si>
  <si>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</si>
  <si>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</si>
  <si>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</si>
  <si>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A679078.513</t>
  </si>
  <si>
    <t>OBZOR2020- Legumes in biodiversity based farming systems in Mediterranean basin</t>
  </si>
  <si>
    <t>A679078.514</t>
  </si>
  <si>
    <t>ERASMUS Transnational Quality Education for Organic Food Saftey- SAFE Orgfood</t>
  </si>
  <si>
    <t>A679078.515</t>
  </si>
  <si>
    <t>Napredni sustav motrenja agroekosustava u riziku od zaslanjivanja i onečišćenja</t>
  </si>
  <si>
    <t>A679078.516</t>
  </si>
  <si>
    <t>Agrobioraznolikost- osnova za prilagodbu i ublažavanje promjena klimatskih promjena u poljoprivredi</t>
  </si>
  <si>
    <t>A679078.517</t>
  </si>
  <si>
    <t>Dizajn naprednih biokompozita iz energetski održivih izvora- BIOKOMPOZITI</t>
  </si>
  <si>
    <t>A679078.518</t>
  </si>
  <si>
    <t>Proizvodnja, hrane, biokompozita i biogoriva iz žitarica u kružnom biogospodarstvu</t>
  </si>
  <si>
    <t>A679078.519</t>
  </si>
  <si>
    <t>ERASMUS Trainers for plant protection in organic farming- TOPPlant</t>
  </si>
  <si>
    <t>A679078.520</t>
  </si>
  <si>
    <t>Potencijal rizosfernog mikrobioma u prilagodbi poljoprivrede klimatskim promjenama - PERSPIRE</t>
  </si>
  <si>
    <t>A679078.521</t>
  </si>
  <si>
    <t>ERASMUS Learning Landscapes- LELA</t>
  </si>
  <si>
    <t>A679078.522</t>
  </si>
  <si>
    <t>ERASMUS Capacity building in higher education</t>
  </si>
  <si>
    <t>A679078.524</t>
  </si>
  <si>
    <t>A679078.525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</si>
  <si>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</si>
  <si>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</si>
  <si>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</si>
  <si>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</si>
  <si>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A679078.528</t>
  </si>
  <si>
    <t>ICSI Interreg</t>
  </si>
  <si>
    <t>A679078.531</t>
  </si>
  <si>
    <t>DRYvER- Securing biodiversity- HORIZON 2020</t>
  </si>
  <si>
    <t>A679078.532</t>
  </si>
  <si>
    <t>"OPSVIO- Ortho-positronium decay and the search for CP and CPT violation in leptonic secto"</t>
  </si>
  <si>
    <t>A679078.533</t>
  </si>
  <si>
    <t>Klima- 4HR- Klimatska ranjivost Hrvatske i mogućnosti prilagodbe urbanih i prirodnih okoliša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</si>
  <si>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</si>
  <si>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</si>
  <si>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</si>
  <si>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</si>
  <si>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</si>
  <si>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</si>
  <si>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A679078.537</t>
  </si>
  <si>
    <t>Klimatske promjene  - Agrobioraznolikost</t>
  </si>
  <si>
    <t>A679078.538</t>
  </si>
  <si>
    <t>Jednoslojni polarimetar gama zračenja za primjene u medicinskom oslikavanju i za temeljna istraživanja u fizici</t>
  </si>
  <si>
    <t>A679078.541</t>
  </si>
  <si>
    <t>HRZZ IP-2019-04 MORENEC</t>
  </si>
  <si>
    <t>A679078.546</t>
  </si>
  <si>
    <t>AGROEKO - Napredni sustav motrenja agroekosustava u riziku od zaslanjivanja i onečišćenja</t>
  </si>
  <si>
    <t>A679078.560</t>
  </si>
  <si>
    <t>PAPABUILD - Napredne akustičke i psihoakustičke dijagnostičke metode kao temelj inovativnog dizajna u građevinskoj akustici</t>
  </si>
  <si>
    <t>A679078.561</t>
  </si>
  <si>
    <t>SIMBLOLTE - Simbioza pametnih objekata u okruženjima Interneta stvari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</si>
  <si>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</si>
  <si>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</si>
  <si>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</si>
  <si>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</si>
  <si>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A679078.567</t>
  </si>
  <si>
    <t>NGLI - povećanje razvoja novih proizvoda i usluga koji proizilaze iz aktivnosti istraživanja i razvoja</t>
  </si>
  <si>
    <t>A679078.569</t>
  </si>
  <si>
    <t>PBM-PLIN - Iskorištenje manje kvalitetnih i nestalnih plinova za proizvodnju električne energije, uporabom Umjetne Inteligencije za miješanje plinova</t>
  </si>
  <si>
    <t>A679078.570</t>
  </si>
  <si>
    <t>PINIOT - Platforma za inteligentno i energetski efikasno upravljanje industrijskim Iot uređajima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</si>
  <si>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</si>
  <si>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</si>
  <si>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</si>
  <si>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</si>
  <si>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</si>
  <si>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</si>
  <si>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A679078.574</t>
  </si>
  <si>
    <t>Modeliranje procesa farmaceutskog sušenja raspršivanjem emulzije u laboratorijskom I pilotnom mjerilu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</si>
  <si>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</si>
  <si>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</si>
  <si>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</si>
  <si>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</si>
  <si>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</si>
  <si>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</si>
  <si>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</si>
  <si>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</si>
  <si>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</si>
  <si>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</si>
  <si>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A679078.584</t>
  </si>
  <si>
    <t>Learning how to Teach, Teaching how to Learn. Facing Challenges of Global Change in Higher Education Using Digital Tools for Reflective, Critical and Inclusive Learning on European Historical Landscapes – EDiToR</t>
  </si>
  <si>
    <t>A679078.586</t>
  </si>
  <si>
    <t>P-S-I Podrška Studenata u Integraciji marginaliziranih skupina na tržište rada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</si>
  <si>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</si>
  <si>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</si>
  <si>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</si>
  <si>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</si>
  <si>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A679078.589</t>
  </si>
  <si>
    <t>A679078.590</t>
  </si>
  <si>
    <t>Erasmus + Developing a new curriculum in Global Migration, Diaspora and Border Studies in East-Central Europe (GLocalEAst)”</t>
  </si>
  <si>
    <t>A679078.591</t>
  </si>
  <si>
    <t>Erasmus + „Introducing Intellectual Property Education for Lifelong Learning and the Knowledge Economy-IPEDU”</t>
  </si>
  <si>
    <t>A679078.592</t>
  </si>
  <si>
    <t>Encounters and Transformations in Iron Age Europe (ENTRANS</t>
  </si>
  <si>
    <t>A679078.593</t>
  </si>
  <si>
    <t>Rhetoric for Innovative Education  RHEFINE</t>
  </si>
  <si>
    <t>A679078.595</t>
  </si>
  <si>
    <t>Curated Multilingual Language Resources for CEF AT (CURLICAT)</t>
  </si>
  <si>
    <t>A679078.596</t>
  </si>
  <si>
    <t>HORIZON 2020: Children Online: Research and Evidence (CO:RE)</t>
  </si>
  <si>
    <t>A679078.597</t>
  </si>
  <si>
    <t>Third sector impact</t>
  </si>
  <si>
    <t>A679078.599</t>
  </si>
  <si>
    <t>SUSTINEO ESF</t>
  </si>
  <si>
    <t>A679078.600</t>
  </si>
  <si>
    <t>RE-DWELL</t>
  </si>
  <si>
    <t>A679078.608</t>
  </si>
  <si>
    <t>Istraživanje neuropatologije poremećaja iz spektra autizma i shizofrenije</t>
  </si>
  <si>
    <t>A679078.609</t>
  </si>
  <si>
    <t>EUROPEAN INFRASTRUCTURE FOR TRANSLATIONAL MEDICINE (EATRIS PLUS) - H2020</t>
  </si>
  <si>
    <t>A679078.610</t>
  </si>
  <si>
    <t>ERASMUS + MEĐUNARODNA SURADNJA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</si>
  <si>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</si>
  <si>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</si>
  <si>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</si>
  <si>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</si>
  <si>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</si>
  <si>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</si>
  <si>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</si>
  <si>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</si>
  <si>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</si>
  <si>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</si>
  <si>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</si>
  <si>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</si>
  <si>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</si>
  <si>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</si>
  <si>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</si>
  <si>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</si>
  <si>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A679078.619</t>
  </si>
  <si>
    <t>FORMALS-HRZZ UIP-2017-05-2019</t>
  </si>
  <si>
    <t>A679078.620</t>
  </si>
  <si>
    <t>Digitalna.hr</t>
  </si>
  <si>
    <t>A679078.621</t>
  </si>
  <si>
    <t>e-DESK - Digitalne i poduzetničke vještine europskih učitelja u svijetu COVID-19</t>
  </si>
  <si>
    <t>A679078.622</t>
  </si>
  <si>
    <t>Erasmus+ Oralno potencijalno maligni poremećaji: izobrazba zdravstvenih djelatnika</t>
  </si>
  <si>
    <t>A679078.623</t>
  </si>
  <si>
    <t>WAI4PwD - Web pristupačnost i ostale inicijative za osobe s invaliditetom u EU tijekom pandemije</t>
  </si>
  <si>
    <t>A679078.625</t>
  </si>
  <si>
    <t>HYSTORIES- podzemno skladištenja vodika u Europi</t>
  </si>
  <si>
    <t>A679078.626</t>
  </si>
  <si>
    <t>RiskMan - Jačanje obrazovnih kapaciteta za upravljanje rizicima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</si>
  <si>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</si>
  <si>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</si>
  <si>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</si>
  <si>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</si>
  <si>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A679078.629</t>
  </si>
  <si>
    <t>A679078.630</t>
  </si>
  <si>
    <t>A679078.631</t>
  </si>
  <si>
    <t>Interreg D-Care Labs</t>
  </si>
  <si>
    <t>A679078.632</t>
  </si>
  <si>
    <t>ERASMUS+ KA2 Krajolici za učenje</t>
  </si>
  <si>
    <t>A679078.633</t>
  </si>
  <si>
    <t>EULAW - projekti obuke pravosudnih stručnjaka</t>
  </si>
  <si>
    <t>A679078.634</t>
  </si>
  <si>
    <t>Erasmus+ MELLE - Modernizacija pravnog obrazovanja u europskom pravu</t>
  </si>
  <si>
    <t>A679078.635</t>
  </si>
  <si>
    <t>ERASMUS Jačanje kapaciteta u visokom obrazovanju</t>
  </si>
  <si>
    <t>A679078.636</t>
  </si>
  <si>
    <t>CENTRINNO - rješenja za regeneraciju industrijskih povijesnih mjesta</t>
  </si>
  <si>
    <t>A679078.637</t>
  </si>
  <si>
    <t>A679078.638</t>
  </si>
  <si>
    <t>Platforma 50+ za unaprjeđivanje uvjeta rada</t>
  </si>
  <si>
    <t>A679078.639</t>
  </si>
  <si>
    <t>Obzor 2020 MEDICTA - Razvoj sustava za diktiranje medicinskih nalaza na bosanskom / hrvatskom / srpskom jeziku uključujući latinske izraze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</si>
  <si>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</si>
  <si>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</si>
  <si>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</si>
  <si>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</si>
  <si>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</si>
  <si>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</si>
  <si>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</si>
  <si>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</si>
  <si>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A679078.644</t>
  </si>
  <si>
    <t>Zaštita cjelovitosti konstrukcija u energetici i transportu</t>
  </si>
  <si>
    <t>A679078.645</t>
  </si>
  <si>
    <t>AgroEko - Napredna i prediktivna poljoprivreda za otpornost klimatskim promjenama</t>
  </si>
  <si>
    <t>A679078.646</t>
  </si>
  <si>
    <t>Izazovi za društvene i humanističke znanosti: novi studiji i sustav kvalitete Filozofskog fakulteta u Zagrebu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</si>
  <si>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</si>
  <si>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</si>
  <si>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</si>
  <si>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</si>
  <si>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</si>
  <si>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</si>
  <si>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</si>
  <si>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</si>
  <si>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</si>
  <si>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</si>
  <si>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</si>
  <si>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</si>
  <si>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</si>
  <si>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</si>
  <si>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</si>
  <si>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</si>
  <si>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</si>
  <si>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</si>
  <si>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A679078.656</t>
  </si>
  <si>
    <t>IGT</t>
  </si>
  <si>
    <t>A679078.657</t>
  </si>
  <si>
    <t>ERASMUS + KA2 - Aktivno učenje kroz poboljšanu interaktivnost</t>
  </si>
  <si>
    <t>A679078.658</t>
  </si>
  <si>
    <t>IRI-II SOVA - Sustav za vizualno prepoznavanje proizvoda na policama</t>
  </si>
  <si>
    <t>A679078.659</t>
  </si>
  <si>
    <t>IRI-II Besposadni brod - Razvoj autonomnog besposadnog višenamjenskog broda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</si>
  <si>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</si>
  <si>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</si>
  <si>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</si>
  <si>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</si>
  <si>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A679078.662</t>
  </si>
  <si>
    <t>UN4DRR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</si>
  <si>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</si>
  <si>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</si>
  <si>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</si>
  <si>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</si>
  <si>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</si>
  <si>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</si>
  <si>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</si>
  <si>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</si>
  <si>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A679078.667</t>
  </si>
  <si>
    <t>IRI-II PBM-PLIN - Iskorištenje manje kvalitetnih i nestalnih plinova za proizvodnju električne energije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</si>
  <si>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</si>
  <si>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</si>
  <si>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</si>
  <si>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</si>
  <si>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A679078.670</t>
  </si>
  <si>
    <t>IRI-II 4VENT - Razvoj niza četverousisnih ventilatora za industrijska postrojenja</t>
  </si>
  <si>
    <t>A679078.671</t>
  </si>
  <si>
    <t>IRI-II CIP4SI - Razvoj digitalne platforme za izgradnju sustava zaštite kritičnih infrastruktura u pametnim industrijama</t>
  </si>
  <si>
    <t>A679078.672</t>
  </si>
  <si>
    <t>DERIN ERASMUS + Razvoj digitalne platforme za izgradnju sustava zaštite kritičnih infrastruktura u pametnim industrijama</t>
  </si>
  <si>
    <t>A679078.673</t>
  </si>
  <si>
    <t>NAUTICA CBC prekogranična nautička turistička ponuda</t>
  </si>
  <si>
    <t>A679078.674</t>
  </si>
  <si>
    <t>ELP Transport stručnjak za lokalni transport</t>
  </si>
  <si>
    <t>A679078.675</t>
  </si>
  <si>
    <t>INTERREG OJP4DANUBE</t>
  </si>
  <si>
    <t>A679078.676</t>
  </si>
  <si>
    <t>ReNewEurope - Ponovno otkrivanje „Nove Europe“ - Ljetna škola na kotačima za prekograničnu povijest i politiku Balkana / Srednje i Istočne Europe</t>
  </si>
  <si>
    <t>A679078.677</t>
  </si>
  <si>
    <t>PRISMI PLUS - Prijenos alata za integraciju OIE na pametnim mediteranskim otocima i ruralnim područjima</t>
  </si>
  <si>
    <t>A679078.678</t>
  </si>
  <si>
    <t>LSP Internetski tečaj za stručno usavršavanje nastavnika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</si>
  <si>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</si>
  <si>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</si>
  <si>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</si>
  <si>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</si>
  <si>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</si>
  <si>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</si>
  <si>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A679078.682</t>
  </si>
  <si>
    <t>SEAS 4.0 ODRŽIVI BROD I DOSTAVA 4.0</t>
  </si>
  <si>
    <t>A679078.683</t>
  </si>
  <si>
    <t>CResDET - Digitalno obrazovanje i osposobljavanje otporno na krize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</si>
  <si>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</si>
  <si>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</si>
  <si>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A679078.685</t>
  </si>
  <si>
    <t>CESSDA ERIC Agenda 21-22</t>
  </si>
  <si>
    <t>A679078.686</t>
  </si>
  <si>
    <t>SHIPMARTECH - Nadogradnja i usklađivanje magistarskih tečajeva pomorskog inženjerstva</t>
  </si>
  <si>
    <t>A679078.687</t>
  </si>
  <si>
    <t>STAND - Jačanje autonomije sveučilišta i povećanje odgovornosti i transparentnosti sveučilišta Zapadnog Balkana</t>
  </si>
  <si>
    <t>A679078.688</t>
  </si>
  <si>
    <t>Mreža infrastrukture za istraživanje i razvoj kohortne zajednice za pristup diljem Europe</t>
  </si>
  <si>
    <t>A679078.689</t>
  </si>
  <si>
    <t>OLGA - OLympics  Green Airport</t>
  </si>
  <si>
    <t>A679078.690</t>
  </si>
  <si>
    <t>Uvođenje obrazovanja o intelektualnom vlasništvu za cjeloživotno učenje i ekonomiju znanja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</si>
  <si>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</si>
  <si>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</si>
  <si>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</si>
  <si>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</si>
  <si>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</si>
  <si>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</si>
  <si>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</si>
  <si>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A679078.695</t>
  </si>
  <si>
    <t>A679078.696</t>
  </si>
  <si>
    <t>IRI Comparative genomics of non-model invertebrates (IGNITE)</t>
  </si>
  <si>
    <t>A679078.697</t>
  </si>
  <si>
    <t>STRIP Jačanje kapaciteta za istraživanje, razvoj i inovacije</t>
  </si>
  <si>
    <t>A679078.698</t>
  </si>
  <si>
    <t>A679078.699</t>
  </si>
  <si>
    <t>A679078.700</t>
  </si>
  <si>
    <t>Formiranje C-C veze pomoću vrhunskih enzima</t>
  </si>
  <si>
    <t>A679078.701</t>
  </si>
  <si>
    <t>RADICALZ — H2020-FNR-2020</t>
  </si>
  <si>
    <t>A679081.001</t>
  </si>
  <si>
    <t>INTERREG Projekt LOW-CARB Integrirano planiranje pokretljivosti s niskom razinom ugljika za urbana područja</t>
  </si>
  <si>
    <t>A679081.002</t>
  </si>
  <si>
    <t>ERASMUS+ JEAN MONNET Razvoj i implementacija CQAF modela osiguranja kvalitete na visokoškolskim ustanovama</t>
  </si>
  <si>
    <t>A679081.003</t>
  </si>
  <si>
    <t>ERASMUS+ JEAN MONNET MODULES - Interdisciplinarni pristup političkim i pravnim dimenzijama regionalnih integracija</t>
  </si>
  <si>
    <t>A679081.004</t>
  </si>
  <si>
    <t>ERASMUS+  Poticanje mobilnosti studenata i znanstveno-nastavnog osoblja</t>
  </si>
  <si>
    <t>A679081.005</t>
  </si>
  <si>
    <t>INTERREG e-MOB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</si>
  <si>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</si>
  <si>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</si>
  <si>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</si>
  <si>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</si>
  <si>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</si>
  <si>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A679081.011</t>
  </si>
  <si>
    <t>Istraživanje i razvoj inovativnih i pametnih tehnologija za gospodarenje otpadom, prijevoz i logistiku</t>
  </si>
  <si>
    <t>A679081.012</t>
  </si>
  <si>
    <t>Integracija (bivših) Jugoslavena u Švicarskoj</t>
  </si>
  <si>
    <t>A679081.013</t>
  </si>
  <si>
    <t>Unapređenje rada Medicinske škole AK Zadar- regionalnog centra kompetentnosti u sektoru zdravstva</t>
  </si>
  <si>
    <t>A679115.001</t>
  </si>
  <si>
    <t>INTERREG IPA CBC Hrvatska - Srbija, Obnovljivi izvori energije za pametne, održive, zdravstvene centre, visokoobrazovne ustanove i druge javne zgrade</t>
  </si>
  <si>
    <t>A679115.002</t>
  </si>
  <si>
    <t>Centar za istraživanje, razvoj i inovacije - CIRI</t>
  </si>
  <si>
    <t>A679115.004</t>
  </si>
  <si>
    <t>Pametna naljepnica za mjerenje i praćenje uvjeta skladištenja i transporta proizvoda</t>
  </si>
  <si>
    <t>A679115.005</t>
  </si>
  <si>
    <t>AVACS, Prilagodba povrtnih kultura novim agrometeorološkim uvjetima u Slavoniji</t>
  </si>
  <si>
    <t>A679115.006</t>
  </si>
  <si>
    <t>Dobra klima za turizam</t>
  </si>
  <si>
    <t>A679115.008</t>
  </si>
  <si>
    <t>EXPERIO-razvoj strojeva za kvalitetu i paletizaciju u automobilskoj industriji</t>
  </si>
  <si>
    <t>A679115.009</t>
  </si>
  <si>
    <t>ERASMUS</t>
  </si>
  <si>
    <t>A679115.010</t>
  </si>
  <si>
    <t>RESIN-razvoj sustava za ispitivanje višefaznih strujanja i izgaranja</t>
  </si>
  <si>
    <t>Vrhunska istraživanja Znanstvenih centara izvrsnosti</t>
  </si>
  <si>
    <t>K679084.002</t>
  </si>
  <si>
    <t>K679084.003</t>
  </si>
  <si>
    <t>Razvoj i jačanje sinergija s horizontalnim aktivnostima programa OBZOR 2020:  Twinning i ERA chairs</t>
  </si>
  <si>
    <t>K679084.004</t>
  </si>
  <si>
    <t>Poziv Modernizacija, unaprjeđenje i proširenje infrastrukture studentskog smještaja za studente u nepovoljnom položaju</t>
  </si>
  <si>
    <t>K679084.005</t>
  </si>
  <si>
    <t>K679084.006</t>
  </si>
  <si>
    <t>K679084.007</t>
  </si>
  <si>
    <t>K679106.001</t>
  </si>
  <si>
    <t>K679106.002</t>
  </si>
  <si>
    <t>K679106.003</t>
  </si>
  <si>
    <t>K679106.004</t>
  </si>
  <si>
    <t>SHARE Istraživanje o zdravlju, starenju i umirovljenju u Europi</t>
  </si>
  <si>
    <t>K679106.005</t>
  </si>
  <si>
    <t>Uspostava integralnog sustava za upravljanje službenom dokumentacijom Republike Hrvatske</t>
  </si>
  <si>
    <t>K679111.001</t>
  </si>
  <si>
    <t>Druga prilika za stjecanje kvalifikacije u visokom obrazovanju</t>
  </si>
  <si>
    <t>A622125.001</t>
  </si>
  <si>
    <t>H2020, Twinning: SmartEIZ</t>
  </si>
  <si>
    <t>A622125.002</t>
  </si>
  <si>
    <t>A622125.003</t>
  </si>
  <si>
    <t>H2020 EuroFusion Istraživnja energije fuzije</t>
  </si>
  <si>
    <t>A622125.004</t>
  </si>
  <si>
    <t>H2020 PerformFISH Prevladavanje bioloških, tehničkih i operativnih pitanja u akvakulturi</t>
  </si>
  <si>
    <t>A622125.005</t>
  </si>
  <si>
    <t>H2020 NewSpindlForce Temeljna istraživanja dinamike diobenog vretena u cilju razumijevanja mehanizama stanične diobe</t>
  </si>
  <si>
    <t>A622125.006</t>
  </si>
  <si>
    <t>H2020 Concert Povezivanje istraživanja zaštite od zračenja na EU razini</t>
  </si>
  <si>
    <t>A622125.007</t>
  </si>
  <si>
    <t>H2020 PaRaDe SEC Unaprjeđenje istraživačke infrastrukture, posebice detektora čestica i zračenja za istraživanja u nuklearnoj i čestičnoj fizici</t>
  </si>
  <si>
    <t>A622125.009</t>
  </si>
  <si>
    <t>H2020 OpenAIRE-Advance Osiguravanje otvorenog pristupa i otvorene znanosti na razini EU</t>
  </si>
  <si>
    <t>A622125.010</t>
  </si>
  <si>
    <t>H2020 ESSnuSB Izrada studije o mogućnosti nadogradnje ESS akceleratora</t>
  </si>
  <si>
    <t>A622125.011</t>
  </si>
  <si>
    <t>H2020 EOSC-hub Katalog usluga, softvera i podataka iz EGI Federacije, EUDAT CDI, INDIGO - DataCloud i glavnih istraživačkih e-Infrastruktura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</si>
  <si>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</si>
  <si>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</si>
  <si>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</si>
  <si>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</si>
  <si>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A622125.016</t>
  </si>
  <si>
    <t>INTERREG CBC Hrvatska-BiH-Crna Gora SafEath Napredno upravljanje rizikom klizišta u regiji</t>
  </si>
  <si>
    <t>A622125.017</t>
  </si>
  <si>
    <t>INTERREG Danube SIMONA Informacijski sustav koji podupire transnacionalnu suradnju za zajedničko vodno gospodarstvo u slivu rijeke Dunav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</si>
  <si>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</si>
  <si>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</si>
  <si>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</si>
  <si>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</si>
  <si>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</si>
  <si>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</si>
  <si>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A622125.021</t>
  </si>
  <si>
    <t>CASE (Poland) - Razvoj i primjena inovativnih alata usmjerenih na ograničavanje fenomena neregistriranog rada u ustanovama suodgovornim za minimiziranje sive ekonomije na trzištu rada</t>
  </si>
  <si>
    <t>A622125.022</t>
  </si>
  <si>
    <t>OBZOR2020  HBM4EU Inicijativa Europskog humanog biomonitoringa izrada baze kohorti novorođenčeta u Europi</t>
  </si>
  <si>
    <t>A622125.026</t>
  </si>
  <si>
    <t>VOLPOWER Volontiranje kao doprinos interakciji i osnaživanju mladih</t>
  </si>
  <si>
    <t>A622125.028</t>
  </si>
  <si>
    <t>INTERREG Središnja Europa KEEP ON-Učinkovita politika za trajne i samoodržive projekte u sektoru kulturne baštine</t>
  </si>
  <si>
    <t>A622125.030</t>
  </si>
  <si>
    <t>Modeli integriranog turizma na Mediteranu plus</t>
  </si>
  <si>
    <t>A622125.031</t>
  </si>
  <si>
    <t>ERASMUS + SeasonREADY Obrazovanje za sezonske turističke djelatnike</t>
  </si>
  <si>
    <t>A622125.033</t>
  </si>
  <si>
    <t>ERASMUS+ SPECHALE  SPEcialisti za kulturnu baštinu i atraktivno životno okruženje</t>
  </si>
  <si>
    <t>A622125.034</t>
  </si>
  <si>
    <t>H2020 CHIEF Inovativni pristup kulturne pismenosti mladih Europljana</t>
  </si>
  <si>
    <t>A622125.038</t>
  </si>
  <si>
    <t>BARMIG Pregovaranje uvjeta rada i socijalnih prava radnika migranata u državama srednje I istočne Europe</t>
  </si>
  <si>
    <t>A622125.039</t>
  </si>
  <si>
    <t>Širenje znanja o europskim radničkim vijećima u cilju jačanja transnacionalnih radničkih  prava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</si>
  <si>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</si>
  <si>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</si>
  <si>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</si>
  <si>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</si>
  <si>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</si>
  <si>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</si>
  <si>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</si>
  <si>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</si>
  <si>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A622125.044</t>
  </si>
  <si>
    <t>INTERREG DUNAV REFOSuS Otporne poplavne šume kao ekološki koridori rezervata biosfere Mura-Drava-Dunav</t>
  </si>
  <si>
    <t>A622125.045</t>
  </si>
  <si>
    <t>LIFE SySTEMIC Održivo upravljanje šuma u  uvjetima klimatskih promjena</t>
  </si>
  <si>
    <t>A622125.047</t>
  </si>
  <si>
    <t>Horizon2020  M4F Modeliranje za fuzijske i fizijske materijale</t>
  </si>
  <si>
    <t>A622125.049</t>
  </si>
  <si>
    <t>Horizon2020: MedAID  Integrirani razvoj mediteranske akvakulture</t>
  </si>
  <si>
    <t>A622125.050</t>
  </si>
  <si>
    <t>INTERREG IT-HR  AdriAquaNet - projekt jačanja i održivosti akvakulture u Jadranskom moru</t>
  </si>
  <si>
    <t>A622125.051</t>
  </si>
  <si>
    <t>INTERREG IT-HR ASTERIS</t>
  </si>
  <si>
    <t>A622125.052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</si>
  <si>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</si>
  <si>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</si>
  <si>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</si>
  <si>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</si>
  <si>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</si>
  <si>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</si>
  <si>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</si>
  <si>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A622125.056</t>
  </si>
  <si>
    <t>INTERREG IT-HR CBC SLIDES  Pametne strategije za održivi turizam u životno kulturnim odrednicama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</si>
  <si>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</si>
  <si>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</si>
  <si>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</si>
  <si>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</si>
  <si>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</si>
  <si>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</si>
  <si>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A622125.060</t>
  </si>
  <si>
    <t>H2020 DARE-Dijalog o radikalizaciji i jednakosti</t>
  </si>
  <si>
    <t>A622125.061</t>
  </si>
  <si>
    <t>INNO-WISE: Tehnologije, kompetencije i društvene inovacije za radnu integraciju društvena poduzeća</t>
  </si>
  <si>
    <t>A622125.062</t>
  </si>
  <si>
    <t>ERASMUS+ Poboljšanje vještina strukovnog obrazovanja i osposobljavanja</t>
  </si>
  <si>
    <t>A622125.063</t>
  </si>
  <si>
    <t>COST- Integriranje neandertalnog nasljeđa: od prošlosti do danas - iNEAL</t>
  </si>
  <si>
    <t>A622125.064</t>
  </si>
  <si>
    <t>INTERREG - Dunavski limes</t>
  </si>
  <si>
    <t>A622125.065</t>
  </si>
  <si>
    <t>RESPONSe - INTERREG ITALIJA-HRVATSKA</t>
  </si>
  <si>
    <t>A622125.066</t>
  </si>
  <si>
    <t>Interreg- Srednja Europa project CE1412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</si>
  <si>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</si>
  <si>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</si>
  <si>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</si>
  <si>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</si>
  <si>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A622125.070</t>
  </si>
  <si>
    <t>DESTIMED-Ekoturizam u mediteranskim destinacijama-od praćenja i planiranja do promicanja i podrške</t>
  </si>
  <si>
    <t>A622125.071</t>
  </si>
  <si>
    <t>INTERREG Središnja Europa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</si>
  <si>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</si>
  <si>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</si>
  <si>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</si>
  <si>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</si>
  <si>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</si>
  <si>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</si>
  <si>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</si>
  <si>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</si>
  <si>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</si>
  <si>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</si>
  <si>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</si>
  <si>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</si>
  <si>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</si>
  <si>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</si>
  <si>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A622125.079</t>
  </si>
  <si>
    <t>Erasmus + „BESPLATNO DODAJ - Prevencija ovisnosti o pušenju, alkoholu i internetu među djecom i adolescentima: pristup obiteljskoj orijentaciji za odrasle učenike i odgajatelje</t>
  </si>
  <si>
    <t>A622125.080</t>
  </si>
  <si>
    <t>H2020-WIDESPREAD-Twinning kordinacijska akcija u području otvorenih podataka</t>
  </si>
  <si>
    <t>A622125.081</t>
  </si>
  <si>
    <t>ERASMUS+, IDEA</t>
  </si>
  <si>
    <t>A622125.082</t>
  </si>
  <si>
    <t>H2020 2018-2021 GeoTwinn</t>
  </si>
  <si>
    <t>A622125.083</t>
  </si>
  <si>
    <t>INTERREG boDEREC CE</t>
  </si>
  <si>
    <t>A622125.084</t>
  </si>
  <si>
    <t>INTERREG RESTAURA - Revitalising Historic Buildings through Public-Private Partnership Schemes</t>
  </si>
  <si>
    <t>A622125.087</t>
  </si>
  <si>
    <t>Project 'RAMBOLL '</t>
  </si>
  <si>
    <t>A622125.090</t>
  </si>
  <si>
    <t>H2020 ECDP-European Cohort Development Project</t>
  </si>
  <si>
    <t>A622125.091</t>
  </si>
  <si>
    <t>ERASMUS + SKILLS BORD 2017+1-ELO1-KA202-036296</t>
  </si>
  <si>
    <t>A622125.093</t>
  </si>
  <si>
    <t>MEMBRANESACT, Biološke membrane na djelu: Poveznica proteinskih međudjelovanja, stvaranja makrostruktura i aktivnog transporta</t>
  </si>
  <si>
    <t>A622125.094</t>
  </si>
  <si>
    <t>MARILIA-Mara-Based Industrial Low-Cost Identification Assays</t>
  </si>
  <si>
    <t>A622125.095</t>
  </si>
  <si>
    <t>"STREPUNLOCKED, Otključavanje potencijala za proizvodnju antibiotika u tlubakterija Streptomyces coelicolor"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</si>
  <si>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</si>
  <si>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</si>
  <si>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</si>
  <si>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</si>
  <si>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A622125.098</t>
  </si>
  <si>
    <t>Enhancement of the Innovation Potential in SEE through new Molecular Solutions in Research and Development - InnoMol</t>
  </si>
  <si>
    <t>A622125.103</t>
  </si>
  <si>
    <t>EU-3D CPAM</t>
  </si>
  <si>
    <t>A622125.105</t>
  </si>
  <si>
    <t>A622125.106</t>
  </si>
  <si>
    <t>EU -HORIZON-RECORD IT</t>
  </si>
  <si>
    <t>A622125.107</t>
  </si>
  <si>
    <t>MAESTRA, Učenje iz masivnih, nepotpuno zabilježenih i strukturiranih podataka</t>
  </si>
  <si>
    <t>A622125.110</t>
  </si>
  <si>
    <t>H2020 PROMISE-PROMoting youth Involvement and Social Engagement</t>
  </si>
  <si>
    <t>A622125.111</t>
  </si>
  <si>
    <t>A622125.112</t>
  </si>
  <si>
    <t>H2020, EGI ENGAGE -Engaging the EGI Community towards an Open Science Commons</t>
  </si>
  <si>
    <t>A622125.114</t>
  </si>
  <si>
    <t>Molecular Quantum Simulations – MOQS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</si>
  <si>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</si>
  <si>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</si>
  <si>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</si>
  <si>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</si>
  <si>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A622125.118</t>
  </si>
  <si>
    <t>GeoTwinn H2020 2018-2021</t>
  </si>
  <si>
    <t>A622125.119</t>
  </si>
  <si>
    <t>boDEREC CE Interreg</t>
  </si>
  <si>
    <t>A622125.120</t>
  </si>
  <si>
    <t>Geotehnički fakultet Varaždin - Ministarstvo zaštite okoliša i energetike iz EU sredstva Europskog fonda za reg razvoj</t>
  </si>
  <si>
    <t>A622125.121</t>
  </si>
  <si>
    <t>EU-SMART-NANO</t>
  </si>
  <si>
    <t>A622125.122</t>
  </si>
  <si>
    <t>Bioraznolikost i molekularno oplemenjivanje bilja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</si>
  <si>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</si>
  <si>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</si>
  <si>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</si>
  <si>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</si>
  <si>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</si>
  <si>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</si>
  <si>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A622125.126</t>
  </si>
  <si>
    <t>Geothermal-DHC COST</t>
  </si>
  <si>
    <t>A622125.127</t>
  </si>
  <si>
    <t>Emodnet-Geol 5</t>
  </si>
  <si>
    <t>A622125.128</t>
  </si>
  <si>
    <t>EIT RM-Li3T</t>
  </si>
  <si>
    <t>A622125.129</t>
  </si>
  <si>
    <t>EIT RM-RIS REACT</t>
  </si>
  <si>
    <t>A622125.130</t>
  </si>
  <si>
    <t>UNLOCK-CAVE</t>
  </si>
  <si>
    <t>A622125.131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</si>
  <si>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</si>
  <si>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</si>
  <si>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</si>
  <si>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</si>
  <si>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</si>
  <si>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</si>
  <si>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</si>
  <si>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</si>
  <si>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</si>
  <si>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</si>
  <si>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</si>
  <si>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</si>
  <si>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</si>
  <si>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</si>
  <si>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</si>
  <si>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A622125.140</t>
  </si>
  <si>
    <t>ConsumeLess Plus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</si>
  <si>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</si>
  <si>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</si>
  <si>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</si>
  <si>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</si>
  <si>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</si>
  <si>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</si>
  <si>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</si>
  <si>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</si>
  <si>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</si>
  <si>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</si>
  <si>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</si>
  <si>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</si>
  <si>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</si>
  <si>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</si>
  <si>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</si>
  <si>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</si>
  <si>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</si>
  <si>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</si>
  <si>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</si>
  <si>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</si>
  <si>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</si>
  <si>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</si>
  <si>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</si>
  <si>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</si>
  <si>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</si>
  <si>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</si>
  <si>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</si>
  <si>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</si>
  <si>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</si>
  <si>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</si>
  <si>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</si>
  <si>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</si>
  <si>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K622128.004</t>
  </si>
  <si>
    <t>K622128.007</t>
  </si>
  <si>
    <t>Strateški projekt "Centar za napredne laserske tehnike"</t>
  </si>
  <si>
    <t>K622128.008</t>
  </si>
  <si>
    <t>K622128.009</t>
  </si>
  <si>
    <t>K622128.010</t>
  </si>
  <si>
    <t>K628080.001</t>
  </si>
  <si>
    <t>II. faza programa "e-Škole: Cjelovita informatizacija procesa poslovanja škola i nastavnih procesa u svrhu stvaranja ditigalno zrelih škola za 21. stoljeće"</t>
  </si>
  <si>
    <t>K628080.003</t>
  </si>
  <si>
    <t>Program unaprjeđenja primjene digitalne tehnologije u obrazovnom sustavu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</si>
  <si>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</si>
  <si>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</si>
  <si>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</si>
  <si>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K628081.003</t>
  </si>
  <si>
    <t>K628087.001</t>
  </si>
  <si>
    <t>Znanstveno i tehnologijsko predviđanje - sustav CroRIS</t>
  </si>
  <si>
    <t>K628087.002</t>
  </si>
  <si>
    <t>Hrvatski znanstveni i obrazovni oblak (HR ZOO)</t>
  </si>
  <si>
    <t>K848038.001</t>
  </si>
  <si>
    <t>Modernizacija sustava stručnog usavršavanja nastavnika strukovnih predmeta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</si>
  <si>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</si>
  <si>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</si>
  <si>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</si>
  <si>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</si>
  <si>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</si>
  <si>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</si>
  <si>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</si>
  <si>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</si>
  <si>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</si>
  <si>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</si>
  <si>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K733069.001</t>
  </si>
  <si>
    <t>K733069.002</t>
  </si>
  <si>
    <t>HELMHOLTZ-GEMEINSCHAFT</t>
  </si>
  <si>
    <t>Projekt čiji je cilj razvoj i testiranje cjepiva na temelju genetske platforme i jedinstvenih svojstava mišjeg citomegalovirusa.</t>
  </si>
  <si>
    <t>DEUTSCHE FORSCHUNGSGEMEINSCHAFT</t>
  </si>
  <si>
    <t>Tijekom ovog projekta razjasnit ćemo temeljni molekularni mehanizam i raščlaniti na koji način on omogućuje virusu da istodobno izbjegne i ubijanje i samoprepoznavanje NK stanica. Također ćemo razjasniti molekularnu osnovu za prepoznavanje manipulacije virusom MHC-I aktiviranjem NK staničnih receptora kao i njegovu funkcionalnu važnost in vivo.</t>
  </si>
  <si>
    <t>Zaklada ACTERIA Švicarska</t>
  </si>
  <si>
    <t>Istražiti ulogu imunoloških stanica u proizvodnji glukagona i istražiti ulogu neuroendokrinoimunih cirkusa u proizvodnji glukagona i njihovu ulogu u održavanju homeostaze glukoze</t>
  </si>
  <si>
    <t>OSTVARENJE / IZVRŠENJE 
01.2022. - 12.2022.</t>
  </si>
  <si>
    <t>OSTVARENJE  / IZVRŠENJE 
01.2023. - 12.2023.</t>
  </si>
  <si>
    <t>MHC i molekule koje je  MCMV izmijenio i posljedice po stanični imuni odgovor</t>
  </si>
  <si>
    <t>'SVEUČILIŠTE U RIJECI - FAKULTET ZDRAVSTVENIH STUDIJA U RIJECI (48023)</t>
  </si>
  <si>
    <t>PRENESENA SREDSTVA IZ PRETHODNE GODINE</t>
  </si>
  <si>
    <t>2225 SVEUČILIŠTE U RIJECI, MEDICINSKI FAKULTET</t>
  </si>
  <si>
    <t>II. POSEBNI DIO</t>
  </si>
  <si>
    <t>U HRK</t>
  </si>
  <si>
    <t>U EUR</t>
  </si>
  <si>
    <t>080</t>
  </si>
  <si>
    <t>08006</t>
  </si>
  <si>
    <t>Sveučilišta i veleučilišta u Republici Hrvatskoj</t>
  </si>
  <si>
    <t>3705</t>
  </si>
  <si>
    <t>A621002</t>
  </si>
  <si>
    <t>0942</t>
  </si>
  <si>
    <t>Drugi stupanj visoke naobrazbe</t>
  </si>
  <si>
    <t>A622122</t>
  </si>
  <si>
    <t>A679072</t>
  </si>
  <si>
    <t>EU PROJEKTI SVEUČILIŠTA U RIJECI (IZ EVIDENCIJSKIH PRIHODA)</t>
  </si>
  <si>
    <t>A679089</t>
  </si>
  <si>
    <t>K679084</t>
  </si>
  <si>
    <t>OP KONKURENTNOST I KOHEZIJA 2014.-2020., PRIORITET 1, 9 i 10</t>
  </si>
  <si>
    <t>563</t>
  </si>
  <si>
    <t>A621181</t>
  </si>
  <si>
    <t>IZVORNI PLAN 
2023.</t>
  </si>
  <si>
    <t>TEKUĆI PLAN (REBALANS)
2023.</t>
  </si>
  <si>
    <t>OSTVARENJE / IZVRŠENJE 
01.2023. - 12.2023.</t>
  </si>
  <si>
    <t>Indeks (6)/(3)</t>
  </si>
  <si>
    <t>Indeks  (6)/(5)</t>
  </si>
  <si>
    <t>Europski fond za regionalni razvoj (EFRR)</t>
  </si>
  <si>
    <t>01.07.2022.</t>
  </si>
  <si>
    <t>30.06.2025.</t>
  </si>
  <si>
    <t>Tijekom projekta istraživati ćemo mehanizme kojima citomegalovirus izbjegava imunološki nadzor na način da modificira molekule MHC I te kako takvo izbjegavanje imunog nadzora ima utjecaja na dugoročni imuni odgovor na CMV.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</si>
</sst>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10"/>
      <color theme="7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rgb="FF000000"/>
      <name val="Open Sans"/>
      <family val="2"/>
    </font>
    <font>
      <b/>
      <sz val="11"/>
      <color rgb="FFFFC000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Open Sans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rgb="FFFFFF00"/>
        <bgColor indexed="62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1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8">
    <xf numFmtId="0" fontId="0" fillId="0" borderId="0"/>
    <xf numFmtId="0" fontId="4" fillId="0" borderId="0"/>
    <xf numFmtId="0" fontId="7" fillId="5" borderId="6" applyNumberFormat="0" applyProtection="0">
      <alignment horizontal="left" vertical="center" indent="1"/>
    </xf>
    <xf numFmtId="4" fontId="21" fillId="6" borderId="6" applyNumberFormat="0" applyProtection="0">
      <alignment vertical="center"/>
    </xf>
    <xf numFmtId="0" fontId="15" fillId="7" borderId="6" applyNumberFormat="0" applyProtection="0">
      <alignment horizontal="left" vertical="center" indent="1"/>
    </xf>
    <xf numFmtId="0" fontId="22" fillId="5" borderId="6" applyNumberFormat="0" applyProtection="0">
      <alignment horizontal="center" vertical="center"/>
    </xf>
    <xf numFmtId="0" fontId="20" fillId="0" borderId="6" applyNumberFormat="0" applyProtection="0">
      <alignment horizontal="left" vertical="center" wrapText="1" justifyLastLine="1"/>
    </xf>
    <xf numFmtId="0" fontId="20" fillId="0" borderId="6" applyNumberFormat="0" applyProtection="0">
      <alignment horizontal="left" vertical="center" wrapText="1"/>
    </xf>
    <xf numFmtId="4" fontId="23" fillId="0" borderId="6" applyNumberFormat="0" applyProtection="0">
      <alignment horizontal="right" vertical="center"/>
    </xf>
    <xf numFmtId="0" fontId="20" fillId="0" borderId="6" applyNumberFormat="0" applyProtection="0">
      <alignment horizontal="left" vertical="center" wrapText="1"/>
    </xf>
    <xf numFmtId="0" fontId="25" fillId="0" borderId="6" applyNumberFormat="0" applyProtection="0">
      <alignment horizontal="left" vertical="center" wrapText="1"/>
    </xf>
    <xf numFmtId="4" fontId="21" fillId="8" borderId="6" applyNumberFormat="0" applyProtection="0">
      <alignment horizontal="left" vertical="center" indent="1"/>
    </xf>
    <xf numFmtId="0" fontId="29" fillId="0" borderId="0"/>
    <xf numFmtId="0" fontId="33" fillId="0" borderId="0"/>
    <xf numFmtId="0" fontId="3" fillId="0" borderId="0"/>
    <xf numFmtId="0" fontId="14" fillId="0" borderId="0"/>
    <xf numFmtId="4" fontId="30" fillId="6" borderId="6" applyNumberFormat="0" applyProtection="0">
      <alignment vertical="center"/>
    </xf>
    <xf numFmtId="4" fontId="21" fillId="6" borderId="6" applyNumberFormat="0" applyProtection="0">
      <alignment horizontal="left" vertical="center" indent="1"/>
    </xf>
    <xf numFmtId="4" fontId="21" fillId="6" borderId="6" applyNumberFormat="0" applyProtection="0">
      <alignment horizontal="left" vertical="center" indent="1"/>
    </xf>
    <xf numFmtId="4" fontId="21" fillId="9" borderId="6" applyNumberFormat="0" applyProtection="0">
      <alignment horizontal="right" vertical="center"/>
    </xf>
    <xf numFmtId="4" fontId="21" fillId="10" borderId="6" applyNumberFormat="0" applyProtection="0">
      <alignment horizontal="right" vertical="center"/>
    </xf>
    <xf numFmtId="4" fontId="21" fillId="11" borderId="6" applyNumberFormat="0" applyProtection="0">
      <alignment horizontal="right" vertical="center"/>
    </xf>
    <xf numFmtId="4" fontId="21" fillId="12" borderId="6" applyNumberFormat="0" applyProtection="0">
      <alignment horizontal="right" vertical="center"/>
    </xf>
    <xf numFmtId="4" fontId="21" fillId="13" borderId="6" applyNumberFormat="0" applyProtection="0">
      <alignment horizontal="right" vertical="center"/>
    </xf>
    <xf numFmtId="4" fontId="21" fillId="14" borderId="6" applyNumberFormat="0" applyProtection="0">
      <alignment horizontal="right" vertical="center"/>
    </xf>
    <xf numFmtId="4" fontId="21" fillId="15" borderId="6" applyNumberFormat="0" applyProtection="0">
      <alignment horizontal="right" vertical="center"/>
    </xf>
    <xf numFmtId="4" fontId="21" fillId="16" borderId="6" applyNumberFormat="0" applyProtection="0">
      <alignment horizontal="right" vertical="center"/>
    </xf>
    <xf numFmtId="4" fontId="21" fillId="17" borderId="6" applyNumberFormat="0" applyProtection="0">
      <alignment horizontal="right" vertical="center"/>
    </xf>
    <xf numFmtId="4" fontId="26" fillId="18" borderId="6" applyNumberFormat="0" applyProtection="0">
      <alignment horizontal="left" vertical="center" indent="1"/>
    </xf>
    <xf numFmtId="4" fontId="21" fillId="19" borderId="8" applyNumberFormat="0" applyProtection="0">
      <alignment horizontal="left" vertical="center" indent="1"/>
    </xf>
    <xf numFmtId="4" fontId="5" fillId="20" borderId="0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7" borderId="6" applyNumberFormat="0" applyProtection="0">
      <alignment horizontal="left" vertical="center" indent="1"/>
    </xf>
    <xf numFmtId="0" fontId="15" fillId="21" borderId="6" applyNumberFormat="0" applyProtection="0">
      <alignment horizontal="left" vertical="center" indent="1"/>
    </xf>
    <xf numFmtId="0" fontId="15" fillId="22" borderId="6" applyNumberFormat="0" applyProtection="0">
      <alignment horizontal="left" vertical="center" indent="1"/>
    </xf>
    <xf numFmtId="0" fontId="15" fillId="23" borderId="6" applyNumberFormat="0" applyProtection="0">
      <alignment horizontal="left" vertical="center" indent="1"/>
    </xf>
    <xf numFmtId="0" fontId="29" fillId="0" borderId="0"/>
    <xf numFmtId="0" fontId="33" fillId="0" borderId="0"/>
    <xf numFmtId="4" fontId="21" fillId="8" borderId="6" applyNumberFormat="0" applyProtection="0">
      <alignment vertical="center"/>
    </xf>
    <xf numFmtId="4" fontId="30" fillId="8" borderId="6" applyNumberFormat="0" applyProtection="0">
      <alignment vertical="center"/>
    </xf>
    <xf numFmtId="4" fontId="21" fillId="8" borderId="6" applyNumberFormat="0" applyProtection="0">
      <alignment horizontal="left" vertical="center" indent="1"/>
    </xf>
    <xf numFmtId="4" fontId="30" fillId="19" borderId="6" applyNumberFormat="0" applyProtection="0">
      <alignment horizontal="right" vertical="center"/>
    </xf>
    <xf numFmtId="0" fontId="25" fillId="23" borderId="6" applyNumberFormat="0" applyProtection="0">
      <alignment horizontal="left" vertical="center" indent="1"/>
    </xf>
    <xf numFmtId="0" fontId="7" fillId="5" borderId="6" applyNumberFormat="0" applyProtection="0">
      <alignment horizontal="center" vertical="top" wrapText="1"/>
    </xf>
    <xf numFmtId="0" fontId="32" fillId="0" borderId="0" applyNumberFormat="0" applyProtection="0"/>
    <xf numFmtId="4" fontId="31" fillId="19" borderId="6" applyNumberFormat="0" applyProtection="0">
      <alignment horizontal="right" vertical="center"/>
    </xf>
    <xf numFmtId="0" fontId="2" fillId="0" borderId="0"/>
    <xf numFmtId="4" fontId="39" fillId="29" borderId="9" applyNumberFormat="0" applyProtection="0">
      <alignment horizontal="left" vertical="center" indent="1" justifyLastLine="1"/>
    </xf>
    <xf numFmtId="4" fontId="39" fillId="29" borderId="9" applyNumberFormat="0" applyProtection="0">
      <alignment horizontal="left" vertical="center" indent="1" justifyLastLine="1"/>
    </xf>
    <xf numFmtId="0" fontId="42" fillId="0" borderId="0"/>
    <xf numFmtId="4" fontId="39" fillId="0" borderId="9" applyNumberFormat="0" applyProtection="0">
      <alignment horizontal="right" vertical="center"/>
    </xf>
    <xf numFmtId="0" fontId="50" fillId="0" borderId="0"/>
    <xf numFmtId="0" fontId="1" fillId="0" borderId="0"/>
    <xf numFmtId="4" fontId="39" fillId="29" borderId="9" applyNumberFormat="0" applyProtection="0">
      <alignment horizontal="left" vertical="center" indent="1"/>
    </xf>
    <xf numFmtId="0" fontId="39" fillId="33" borderId="9" applyNumberFormat="0" applyProtection="0">
      <alignment horizontal="left" vertical="center" indent="1"/>
    </xf>
    <xf numFmtId="4" fontId="39" fillId="34" borderId="9" applyNumberFormat="0" applyProtection="0">
      <alignment vertical="center"/>
    </xf>
    <xf numFmtId="0" fontId="39" fillId="5" borderId="9" applyNumberFormat="0" applyProtection="0">
      <alignment horizontal="left" vertical="center" indent="1"/>
    </xf>
    <xf numFmtId="0" fontId="39" fillId="36" borderId="9" applyNumberFormat="0" applyProtection="0">
      <alignment horizontal="left" vertical="center" indent="1"/>
    </xf>
  </cellStyleXfs>
  <cellXfs count="208">
    <xf numFmtId="0" fontId="0" fillId="0" borderId="0" xfId="0"/>
    <xf numFmtId="0" fontId="6" fillId="0" borderId="0" xfId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/>
    </xf>
    <xf numFmtId="4" fontId="11" fillId="0" borderId="2" xfId="1" quotePrefix="1" applyNumberFormat="1" applyFont="1" applyBorder="1" applyAlignment="1">
      <alignment horizontal="center" vertical="center" wrapText="1"/>
    </xf>
    <xf numFmtId="3" fontId="11" fillId="0" borderId="2" xfId="1" quotePrefix="1" applyNumberFormat="1" applyFont="1" applyBorder="1" applyAlignment="1">
      <alignment horizontal="center"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7" fillId="3" borderId="2" xfId="1" applyNumberFormat="1" applyFont="1" applyFill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vertical="center"/>
    </xf>
    <xf numFmtId="4" fontId="7" fillId="3" borderId="2" xfId="1" applyNumberFormat="1" applyFont="1" applyFill="1" applyBorder="1" applyAlignment="1">
      <alignment vertical="center" wrapText="1"/>
    </xf>
    <xf numFmtId="3" fontId="7" fillId="3" borderId="2" xfId="1" applyNumberFormat="1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4" fontId="13" fillId="0" borderId="0" xfId="1" applyNumberFormat="1" applyFont="1" applyAlignment="1">
      <alignment horizontal="center" vertical="center" wrapText="1"/>
    </xf>
    <xf numFmtId="3" fontId="13" fillId="0" borderId="0" xfId="1" applyNumberFormat="1" applyFont="1" applyAlignment="1">
      <alignment horizontal="center" vertical="center" wrapText="1"/>
    </xf>
    <xf numFmtId="4" fontId="14" fillId="0" borderId="0" xfId="1" applyNumberFormat="1" applyFont="1"/>
    <xf numFmtId="3" fontId="11" fillId="2" borderId="2" xfId="1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4" fontId="16" fillId="0" borderId="0" xfId="0" applyNumberFormat="1" applyFont="1"/>
    <xf numFmtId="3" fontId="16" fillId="0" borderId="0" xfId="0" applyNumberFormat="1" applyFont="1"/>
    <xf numFmtId="0" fontId="5" fillId="0" borderId="0" xfId="14" applyFont="1" applyAlignment="1">
      <alignment vertical="center" wrapText="1"/>
    </xf>
    <xf numFmtId="0" fontId="29" fillId="0" borderId="0" xfId="12"/>
    <xf numFmtId="0" fontId="16" fillId="0" borderId="0" xfId="12" applyFont="1" applyAlignment="1">
      <alignment horizontal="center" vertical="center"/>
    </xf>
    <xf numFmtId="0" fontId="19" fillId="0" borderId="0" xfId="12" applyFont="1" applyAlignment="1">
      <alignment horizontal="center" vertical="center"/>
    </xf>
    <xf numFmtId="0" fontId="6" fillId="0" borderId="0" xfId="14" applyFont="1" applyAlignment="1">
      <alignment horizontal="center" vertical="center" wrapText="1"/>
    </xf>
    <xf numFmtId="0" fontId="14" fillId="0" borderId="0" xfId="14" applyFont="1" applyAlignment="1">
      <alignment vertical="center" wrapText="1"/>
    </xf>
    <xf numFmtId="4" fontId="23" fillId="0" borderId="0" xfId="8" applyNumberFormat="1" applyBorder="1">
      <alignment horizontal="right" vertical="center"/>
    </xf>
    <xf numFmtId="3" fontId="23" fillId="0" borderId="0" xfId="8" applyNumberFormat="1" applyBorder="1">
      <alignment horizontal="right" vertical="center"/>
    </xf>
    <xf numFmtId="0" fontId="15" fillId="0" borderId="0" xfId="12" applyFont="1"/>
    <xf numFmtId="0" fontId="25" fillId="0" borderId="0" xfId="12" applyFont="1"/>
    <xf numFmtId="0" fontId="25" fillId="0" borderId="0" xfId="10" quotePrefix="1" applyBorder="1">
      <alignment horizontal="left" vertical="center" wrapText="1"/>
    </xf>
    <xf numFmtId="0" fontId="23" fillId="0" borderId="0" xfId="8" applyNumberFormat="1" applyBorder="1">
      <alignment horizontal="right" vertical="center"/>
    </xf>
    <xf numFmtId="0" fontId="25" fillId="0" borderId="0" xfId="10" quotePrefix="1" applyBorder="1" applyAlignment="1">
      <alignment horizontal="left" vertical="center" wrapText="1" indent="6"/>
    </xf>
    <xf numFmtId="4" fontId="17" fillId="4" borderId="7" xfId="2" applyNumberFormat="1" applyFont="1" applyFill="1" applyBorder="1" applyAlignment="1">
      <alignment horizontal="center" vertical="center" wrapText="1" justifyLastLine="1"/>
    </xf>
    <xf numFmtId="1" fontId="18" fillId="4" borderId="4" xfId="12" applyNumberFormat="1" applyFont="1" applyFill="1" applyBorder="1" applyAlignment="1">
      <alignment horizontal="center" vertical="center"/>
    </xf>
    <xf numFmtId="0" fontId="25" fillId="0" borderId="0" xfId="10" quotePrefix="1" applyBorder="1" applyAlignment="1">
      <alignment horizontal="left" vertical="center" wrapText="1" indent="8"/>
    </xf>
    <xf numFmtId="0" fontId="16" fillId="0" borderId="0" xfId="12" applyFont="1"/>
    <xf numFmtId="0" fontId="7" fillId="0" borderId="0" xfId="2" quotePrefix="1" applyNumberFormat="1" applyFill="1" applyBorder="1">
      <alignment horizontal="left" vertical="center" indent="1"/>
    </xf>
    <xf numFmtId="0" fontId="20" fillId="0" borderId="0" xfId="12" applyFont="1"/>
    <xf numFmtId="0" fontId="7" fillId="0" borderId="0" xfId="12" applyFont="1"/>
    <xf numFmtId="0" fontId="27" fillId="0" borderId="0" xfId="12" applyFont="1"/>
    <xf numFmtId="0" fontId="22" fillId="0" borderId="0" xfId="5" quotePrefix="1" applyFill="1" applyBorder="1">
      <alignment horizontal="center" vertical="center"/>
    </xf>
    <xf numFmtId="0" fontId="20" fillId="0" borderId="0" xfId="6" quotePrefix="1" applyBorder="1" applyAlignment="1">
      <alignment horizontal="left" vertical="center" wrapText="1" indent="2" justifyLastLine="1"/>
    </xf>
    <xf numFmtId="4" fontId="26" fillId="0" borderId="0" xfId="3" applyNumberFormat="1" applyFont="1" applyFill="1" applyBorder="1">
      <alignment vertical="center"/>
    </xf>
    <xf numFmtId="3" fontId="26" fillId="0" borderId="0" xfId="3" applyNumberFormat="1" applyFont="1" applyFill="1" applyBorder="1">
      <alignment vertical="center"/>
    </xf>
    <xf numFmtId="0" fontId="25" fillId="0" borderId="0" xfId="9" quotePrefix="1" applyFont="1" applyBorder="1" applyAlignment="1">
      <alignment horizontal="left" vertical="center" wrapText="1" indent="4"/>
    </xf>
    <xf numFmtId="0" fontId="25" fillId="0" borderId="0" xfId="9" quotePrefix="1" applyFont="1" applyBorder="1">
      <alignment horizontal="left" vertical="center" wrapText="1"/>
    </xf>
    <xf numFmtId="0" fontId="20" fillId="0" borderId="0" xfId="7" quotePrefix="1" applyBorder="1" applyAlignment="1">
      <alignment horizontal="left" vertical="center" wrapText="1" indent="3"/>
    </xf>
    <xf numFmtId="0" fontId="20" fillId="0" borderId="0" xfId="7" quotePrefix="1" applyBorder="1">
      <alignment horizontal="left" vertical="center" wrapText="1"/>
    </xf>
    <xf numFmtId="4" fontId="24" fillId="0" borderId="0" xfId="8" applyNumberFormat="1" applyFont="1" applyBorder="1">
      <alignment horizontal="right" vertical="center"/>
    </xf>
    <xf numFmtId="3" fontId="24" fillId="0" borderId="0" xfId="8" applyNumberFormat="1" applyFont="1" applyBorder="1">
      <alignment horizontal="right" vertical="center"/>
    </xf>
    <xf numFmtId="0" fontId="25" fillId="0" borderId="0" xfId="10" quotePrefix="1" applyBorder="1" applyAlignment="1">
      <alignment horizontal="left" vertical="center" wrapText="1" indent="7"/>
    </xf>
    <xf numFmtId="4" fontId="11" fillId="0" borderId="0" xfId="3" applyNumberFormat="1" applyFont="1" applyFill="1" applyBorder="1">
      <alignment vertical="center"/>
    </xf>
    <xf numFmtId="0" fontId="15" fillId="0" borderId="0" xfId="2" quotePrefix="1" applyNumberFormat="1" applyFont="1" applyFill="1" applyBorder="1">
      <alignment horizontal="left" vertical="center" indent="1"/>
    </xf>
    <xf numFmtId="0" fontId="28" fillId="0" borderId="0" xfId="5" quotePrefix="1" applyFont="1" applyFill="1" applyBorder="1">
      <alignment horizontal="center" vertical="center"/>
    </xf>
    <xf numFmtId="0" fontId="23" fillId="24" borderId="0" xfId="8" applyNumberFormat="1" applyFill="1" applyBorder="1">
      <alignment horizontal="right" vertical="center"/>
    </xf>
    <xf numFmtId="3" fontId="23" fillId="24" borderId="0" xfId="8" applyNumberFormat="1" applyFill="1" applyBorder="1">
      <alignment horizontal="right" vertical="center"/>
    </xf>
    <xf numFmtId="4" fontId="6" fillId="0" borderId="0" xfId="14" applyNumberFormat="1" applyFont="1" applyAlignment="1">
      <alignment horizontal="center" vertical="center" wrapText="1"/>
    </xf>
    <xf numFmtId="4" fontId="23" fillId="24" borderId="0" xfId="8" applyNumberFormat="1" applyFill="1" applyBorder="1">
      <alignment horizontal="right" vertical="center"/>
    </xf>
    <xf numFmtId="0" fontId="25" fillId="24" borderId="0" xfId="10" quotePrefix="1" applyFill="1" applyBorder="1" applyAlignment="1">
      <alignment horizontal="left" vertical="center" wrapText="1" indent="5"/>
    </xf>
    <xf numFmtId="0" fontId="25" fillId="24" borderId="0" xfId="10" quotePrefix="1" applyFill="1" applyBorder="1">
      <alignment horizontal="left" vertical="center" wrapText="1"/>
    </xf>
    <xf numFmtId="0" fontId="25" fillId="24" borderId="0" xfId="9" quotePrefix="1" applyFont="1" applyFill="1" applyBorder="1" applyAlignment="1">
      <alignment horizontal="left" vertical="center" wrapText="1" indent="4"/>
    </xf>
    <xf numFmtId="0" fontId="25" fillId="24" borderId="0" xfId="9" quotePrefix="1" applyFont="1" applyFill="1" applyBorder="1">
      <alignment horizontal="left" vertical="center" wrapText="1"/>
    </xf>
    <xf numFmtId="0" fontId="20" fillId="24" borderId="0" xfId="7" quotePrefix="1" applyFill="1" applyBorder="1" applyAlignment="1">
      <alignment horizontal="left" vertical="center" wrapText="1" indent="3"/>
    </xf>
    <xf numFmtId="0" fontId="20" fillId="24" borderId="0" xfId="7" quotePrefix="1" applyFill="1" applyBorder="1">
      <alignment horizontal="left" vertical="center" wrapText="1"/>
    </xf>
    <xf numFmtId="4" fontId="24" fillId="24" borderId="0" xfId="8" applyNumberFormat="1" applyFont="1" applyFill="1" applyBorder="1">
      <alignment horizontal="right" vertical="center"/>
    </xf>
    <xf numFmtId="3" fontId="24" fillId="24" borderId="0" xfId="8" applyNumberFormat="1" applyFont="1" applyFill="1" applyBorder="1">
      <alignment horizontal="right" vertical="center"/>
    </xf>
    <xf numFmtId="0" fontId="20" fillId="25" borderId="0" xfId="6" quotePrefix="1" applyFill="1" applyBorder="1" applyAlignment="1">
      <alignment horizontal="left" vertical="center" wrapText="1" indent="2" justifyLastLine="1"/>
    </xf>
    <xf numFmtId="4" fontId="26" fillId="25" borderId="0" xfId="3" applyNumberFormat="1" applyFont="1" applyFill="1" applyBorder="1">
      <alignment vertical="center"/>
    </xf>
    <xf numFmtId="3" fontId="26" fillId="25" borderId="0" xfId="3" applyNumberFormat="1" applyFont="1" applyFill="1" applyBorder="1">
      <alignment vertical="center"/>
    </xf>
    <xf numFmtId="4" fontId="24" fillId="26" borderId="0" xfId="8" applyNumberFormat="1" applyFont="1" applyFill="1" applyBorder="1">
      <alignment horizontal="right" vertical="center"/>
    </xf>
    <xf numFmtId="3" fontId="24" fillId="26" borderId="0" xfId="8" applyNumberFormat="1" applyFont="1" applyFill="1" applyBorder="1">
      <alignment horizontal="right" vertical="center"/>
    </xf>
    <xf numFmtId="4" fontId="11" fillId="26" borderId="0" xfId="3" applyNumberFormat="1" applyFont="1" applyFill="1" applyBorder="1">
      <alignment vertical="center"/>
    </xf>
    <xf numFmtId="0" fontId="20" fillId="25" borderId="0" xfId="7" quotePrefix="1" applyFill="1" applyBorder="1" applyAlignment="1">
      <alignment horizontal="left" vertical="center" wrapText="1" indent="3"/>
    </xf>
    <xf numFmtId="0" fontId="20" fillId="25" borderId="0" xfId="7" quotePrefix="1" applyFill="1" applyBorder="1">
      <alignment horizontal="left" vertical="center" wrapText="1"/>
    </xf>
    <xf numFmtId="4" fontId="24" fillId="25" borderId="0" xfId="8" applyNumberFormat="1" applyFont="1" applyFill="1" applyBorder="1">
      <alignment horizontal="right" vertical="center"/>
    </xf>
    <xf numFmtId="3" fontId="24" fillId="25" borderId="0" xfId="8" applyNumberFormat="1" applyFont="1" applyFill="1" applyBorder="1">
      <alignment horizontal="right" vertical="center"/>
    </xf>
    <xf numFmtId="4" fontId="11" fillId="25" borderId="0" xfId="3" applyNumberFormat="1" applyFont="1" applyFill="1" applyBorder="1">
      <alignment vertical="center"/>
    </xf>
    <xf numFmtId="0" fontId="19" fillId="25" borderId="0" xfId="12" applyFont="1" applyFill="1" applyAlignment="1">
      <alignment horizontal="center" vertical="center"/>
    </xf>
    <xf numFmtId="0" fontId="19" fillId="26" borderId="0" xfId="12" applyFont="1" applyFill="1" applyAlignment="1">
      <alignment horizontal="center" vertical="center"/>
    </xf>
    <xf numFmtId="3" fontId="20" fillId="26" borderId="0" xfId="12" applyNumberFormat="1" applyFont="1" applyFill="1" applyAlignment="1">
      <alignment vertical="center" wrapText="1" justifyLastLine="1"/>
    </xf>
    <xf numFmtId="3" fontId="20" fillId="26" borderId="0" xfId="12" applyNumberFormat="1" applyFont="1" applyFill="1" applyAlignment="1">
      <alignment vertical="top" wrapText="1" justifyLastLine="1"/>
    </xf>
    <xf numFmtId="3" fontId="11" fillId="26" borderId="0" xfId="3" applyNumberFormat="1" applyFont="1" applyFill="1" applyBorder="1">
      <alignment vertical="center"/>
    </xf>
    <xf numFmtId="3" fontId="20" fillId="25" borderId="0" xfId="12" applyNumberFormat="1" applyFont="1" applyFill="1" applyAlignment="1">
      <alignment vertical="top" wrapText="1" justifyLastLine="1"/>
    </xf>
    <xf numFmtId="0" fontId="25" fillId="24" borderId="0" xfId="10" quotePrefix="1" applyFill="1" applyBorder="1" applyAlignment="1">
      <alignment horizontal="left" vertical="center" wrapText="1" indent="6"/>
    </xf>
    <xf numFmtId="0" fontId="25" fillId="25" borderId="0" xfId="10" quotePrefix="1" applyFill="1" applyBorder="1" applyAlignment="1">
      <alignment horizontal="left" vertical="center" wrapText="1" indent="5"/>
    </xf>
    <xf numFmtId="0" fontId="25" fillId="25" borderId="0" xfId="10" quotePrefix="1" applyFill="1" applyBorder="1">
      <alignment horizontal="left" vertical="center" wrapText="1"/>
    </xf>
    <xf numFmtId="4" fontId="35" fillId="24" borderId="0" xfId="8" applyNumberFormat="1" applyFont="1" applyFill="1" applyBorder="1">
      <alignment horizontal="right" vertical="center"/>
    </xf>
    <xf numFmtId="3" fontId="35" fillId="24" borderId="0" xfId="8" applyNumberFormat="1" applyFont="1" applyFill="1" applyBorder="1">
      <alignment horizontal="right" vertical="center"/>
    </xf>
    <xf numFmtId="4" fontId="36" fillId="25" borderId="0" xfId="8" applyNumberFormat="1" applyFont="1" applyFill="1" applyBorder="1">
      <alignment horizontal="right" vertical="center"/>
    </xf>
    <xf numFmtId="3" fontId="36" fillId="25" borderId="0" xfId="8" applyNumberFormat="1" applyFont="1" applyFill="1" applyBorder="1">
      <alignment horizontal="right" vertical="center"/>
    </xf>
    <xf numFmtId="0" fontId="20" fillId="26" borderId="0" xfId="9" quotePrefix="1" applyFill="1" applyBorder="1" applyAlignment="1">
      <alignment horizontal="left" vertical="center" wrapText="1" indent="4"/>
    </xf>
    <xf numFmtId="0" fontId="20" fillId="26" borderId="0" xfId="9" quotePrefix="1" applyFill="1" applyBorder="1">
      <alignment horizontal="left" vertical="center" wrapText="1"/>
    </xf>
    <xf numFmtId="4" fontId="23" fillId="26" borderId="0" xfId="8" applyNumberFormat="1" applyFill="1" applyBorder="1">
      <alignment horizontal="right" vertical="center"/>
    </xf>
    <xf numFmtId="4" fontId="36" fillId="25" borderId="0" xfId="8" applyNumberFormat="1" applyFont="1" applyFill="1" applyBorder="1" applyAlignment="1">
      <alignment horizontal="right"/>
    </xf>
    <xf numFmtId="4" fontId="7" fillId="27" borderId="2" xfId="1" applyNumberFormat="1" applyFont="1" applyFill="1" applyBorder="1" applyAlignment="1">
      <alignment vertical="center" wrapText="1"/>
    </xf>
    <xf numFmtId="3" fontId="7" fillId="27" borderId="2" xfId="1" applyNumberFormat="1" applyFont="1" applyFill="1" applyBorder="1" applyAlignment="1">
      <alignment vertical="center" wrapText="1"/>
    </xf>
    <xf numFmtId="3" fontId="36" fillId="0" borderId="0" xfId="8" applyNumberFormat="1" applyFont="1" applyBorder="1">
      <alignment horizontal="right" vertical="center"/>
    </xf>
    <xf numFmtId="4" fontId="25" fillId="0" borderId="0" xfId="8" applyNumberFormat="1" applyFont="1" applyBorder="1">
      <alignment horizontal="right" vertical="center"/>
    </xf>
    <xf numFmtId="0" fontId="38" fillId="0" borderId="0" xfId="46" applyFont="1" applyAlignment="1">
      <alignment vertical="top"/>
    </xf>
    <xf numFmtId="0" fontId="2" fillId="0" borderId="0" xfId="46"/>
    <xf numFmtId="4" fontId="2" fillId="0" borderId="0" xfId="46" applyNumberFormat="1"/>
    <xf numFmtId="0" fontId="2" fillId="0" borderId="0" xfId="46" applyAlignment="1">
      <alignment horizontal="right"/>
    </xf>
    <xf numFmtId="3" fontId="40" fillId="30" borderId="9" xfId="47" quotePrefix="1" applyNumberFormat="1" applyFont="1" applyFill="1" applyAlignment="1">
      <alignment horizontal="center" vertical="center" wrapText="1" justifyLastLine="1"/>
    </xf>
    <xf numFmtId="0" fontId="41" fillId="30" borderId="9" xfId="48" quotePrefix="1" applyNumberFormat="1" applyFont="1" applyFill="1" applyProtection="1">
      <alignment horizontal="left" vertical="center" indent="1" justifyLastLine="1"/>
    </xf>
    <xf numFmtId="0" fontId="41" fillId="30" borderId="0" xfId="48" quotePrefix="1" applyNumberFormat="1" applyFont="1" applyFill="1" applyBorder="1" applyProtection="1">
      <alignment horizontal="left" vertical="center" indent="1" justifyLastLine="1"/>
    </xf>
    <xf numFmtId="4" fontId="41" fillId="30" borderId="10" xfId="47" applyNumberFormat="1" applyFont="1" applyFill="1" applyBorder="1" applyAlignment="1" applyProtection="1">
      <alignment horizontal="center" vertical="center" wrapText="1" justifyLastLine="1"/>
    </xf>
    <xf numFmtId="4" fontId="41" fillId="30" borderId="0" xfId="47" applyNumberFormat="1" applyFont="1" applyFill="1" applyBorder="1" applyAlignment="1" applyProtection="1">
      <alignment horizontal="center" vertical="center" wrapText="1" justifyLastLine="1"/>
    </xf>
    <xf numFmtId="0" fontId="44" fillId="24" borderId="9" xfId="47" quotePrefix="1" applyNumberFormat="1" applyFont="1" applyFill="1" applyProtection="1">
      <alignment horizontal="left" vertical="center" indent="1" justifyLastLine="1"/>
    </xf>
    <xf numFmtId="3" fontId="44" fillId="0" borderId="9" xfId="50" applyNumberFormat="1" applyFont="1" applyProtection="1">
      <alignment horizontal="right" vertical="center"/>
      <protection locked="0"/>
    </xf>
    <xf numFmtId="0" fontId="45" fillId="2" borderId="9" xfId="47" quotePrefix="1" applyNumberFormat="1" applyFont="1" applyFill="1" applyAlignment="1" applyProtection="1">
      <alignment horizontal="center" vertical="center" justifyLastLine="1"/>
      <protection locked="0"/>
    </xf>
    <xf numFmtId="0" fontId="46" fillId="2" borderId="0" xfId="46" applyFont="1" applyFill="1"/>
    <xf numFmtId="0" fontId="46" fillId="0" borderId="0" xfId="46" applyFont="1"/>
    <xf numFmtId="0" fontId="47" fillId="0" borderId="0" xfId="46" applyFont="1"/>
    <xf numFmtId="0" fontId="2" fillId="28" borderId="0" xfId="46" applyFill="1"/>
    <xf numFmtId="0" fontId="47" fillId="28" borderId="0" xfId="46" applyFont="1" applyFill="1"/>
    <xf numFmtId="0" fontId="48" fillId="28" borderId="0" xfId="46" applyFont="1" applyFill="1"/>
    <xf numFmtId="0" fontId="44" fillId="0" borderId="9" xfId="47" quotePrefix="1" applyNumberFormat="1" applyFont="1" applyFill="1" applyAlignment="1" applyProtection="1">
      <alignment horizontal="center" vertical="center" justifyLastLine="1"/>
      <protection locked="0"/>
    </xf>
    <xf numFmtId="0" fontId="44" fillId="0" borderId="9" xfId="50" applyNumberFormat="1" applyFont="1" applyAlignment="1" applyProtection="1">
      <alignment horizontal="center" vertical="center"/>
      <protection locked="0"/>
    </xf>
    <xf numFmtId="0" fontId="44" fillId="0" borderId="9" xfId="50" applyNumberFormat="1" applyFont="1" applyProtection="1">
      <alignment horizontal="right" vertical="center"/>
      <protection locked="0"/>
    </xf>
    <xf numFmtId="14" fontId="44" fillId="0" borderId="9" xfId="50" applyNumberFormat="1" applyFont="1" applyProtection="1">
      <alignment horizontal="right" vertical="center"/>
      <protection locked="0"/>
    </xf>
    <xf numFmtId="0" fontId="44" fillId="0" borderId="9" xfId="50" applyNumberFormat="1" applyFont="1" applyAlignment="1" applyProtection="1">
      <alignment horizontal="left" vertical="center"/>
      <protection locked="0"/>
    </xf>
    <xf numFmtId="0" fontId="49" fillId="0" borderId="2" xfId="15" applyFont="1" applyBorder="1" applyAlignment="1">
      <alignment horizontal="left" vertical="center"/>
    </xf>
    <xf numFmtId="0" fontId="51" fillId="32" borderId="11" xfId="51" applyFont="1" applyFill="1" applyBorder="1" applyAlignment="1">
      <alignment horizontal="center" vertical="center" wrapText="1"/>
    </xf>
    <xf numFmtId="0" fontId="43" fillId="31" borderId="9" xfId="51" applyFont="1" applyFill="1" applyBorder="1" applyAlignment="1">
      <alignment horizontal="center" vertical="center" wrapText="1"/>
    </xf>
    <xf numFmtId="0" fontId="43" fillId="31" borderId="0" xfId="51" applyFont="1" applyFill="1" applyAlignment="1">
      <alignment horizontal="center" vertical="center" wrapText="1"/>
    </xf>
    <xf numFmtId="0" fontId="39" fillId="0" borderId="9" xfId="47" quotePrefix="1" applyNumberFormat="1" applyFill="1" applyAlignment="1">
      <alignment horizontal="center" vertical="center"/>
    </xf>
    <xf numFmtId="0" fontId="53" fillId="0" borderId="0" xfId="52" applyFont="1"/>
    <xf numFmtId="0" fontId="9" fillId="0" borderId="0" xfId="52" applyFont="1"/>
    <xf numFmtId="4" fontId="9" fillId="0" borderId="0" xfId="52" applyNumberFormat="1" applyFont="1"/>
    <xf numFmtId="0" fontId="54" fillId="0" borderId="0" xfId="52" applyFont="1" applyAlignment="1">
      <alignment horizontal="center"/>
    </xf>
    <xf numFmtId="0" fontId="1" fillId="0" borderId="0" xfId="52"/>
    <xf numFmtId="4" fontId="1" fillId="0" borderId="0" xfId="52" applyNumberFormat="1"/>
    <xf numFmtId="0" fontId="55" fillId="0" borderId="0" xfId="52" applyFont="1" applyAlignment="1">
      <alignment horizontal="center"/>
    </xf>
    <xf numFmtId="0" fontId="52" fillId="0" borderId="0" xfId="52" applyFont="1" applyAlignment="1">
      <alignment horizontal="right"/>
    </xf>
    <xf numFmtId="0" fontId="56" fillId="29" borderId="2" xfId="53" quotePrefix="1" applyNumberFormat="1" applyFont="1" applyBorder="1">
      <alignment horizontal="left" vertical="center" indent="1"/>
    </xf>
    <xf numFmtId="0" fontId="51" fillId="32" borderId="2" xfId="51" applyFont="1" applyFill="1" applyBorder="1" applyAlignment="1">
      <alignment horizontal="center" vertical="center" wrapText="1"/>
    </xf>
    <xf numFmtId="0" fontId="9" fillId="28" borderId="2" xfId="52" applyFont="1" applyFill="1" applyBorder="1" applyAlignment="1">
      <alignment horizontal="center" vertical="justify"/>
    </xf>
    <xf numFmtId="0" fontId="56" fillId="33" borderId="2" xfId="54" quotePrefix="1" applyFont="1" applyBorder="1" applyAlignment="1">
      <alignment horizontal="left" vertical="center" indent="3"/>
    </xf>
    <xf numFmtId="0" fontId="56" fillId="33" borderId="2" xfId="54" quotePrefix="1" applyFont="1" applyBorder="1">
      <alignment horizontal="left" vertical="center" indent="1"/>
    </xf>
    <xf numFmtId="3" fontId="57" fillId="0" borderId="2" xfId="55" applyNumberFormat="1" applyFont="1" applyFill="1" applyBorder="1">
      <alignment vertical="center"/>
    </xf>
    <xf numFmtId="0" fontId="56" fillId="35" borderId="2" xfId="54" quotePrefix="1" applyFont="1" applyFill="1" applyBorder="1" applyAlignment="1">
      <alignment horizontal="left" vertical="center" indent="3"/>
    </xf>
    <xf numFmtId="0" fontId="56" fillId="35" borderId="2" xfId="54" quotePrefix="1" applyFont="1" applyFill="1" applyBorder="1">
      <alignment horizontal="left" vertical="center" indent="1"/>
    </xf>
    <xf numFmtId="0" fontId="59" fillId="5" borderId="2" xfId="56" quotePrefix="1" applyFont="1" applyBorder="1" applyAlignment="1">
      <alignment horizontal="left" vertical="center" indent="4"/>
    </xf>
    <xf numFmtId="0" fontId="59" fillId="5" borderId="2" xfId="56" quotePrefix="1" applyFont="1" applyBorder="1">
      <alignment horizontal="left" vertical="center" indent="1"/>
    </xf>
    <xf numFmtId="0" fontId="39" fillId="36" borderId="2" xfId="57" quotePrefix="1" applyBorder="1" applyAlignment="1">
      <alignment horizontal="left" vertical="center" indent="5"/>
    </xf>
    <xf numFmtId="0" fontId="39" fillId="36" borderId="2" xfId="57" quotePrefix="1" applyBorder="1">
      <alignment horizontal="left" vertical="center" indent="1"/>
    </xf>
    <xf numFmtId="3" fontId="45" fillId="0" borderId="2" xfId="55" applyNumberFormat="1" applyFont="1" applyFill="1" applyBorder="1">
      <alignment vertical="center"/>
    </xf>
    <xf numFmtId="0" fontId="39" fillId="36" borderId="2" xfId="57" quotePrefix="1" applyBorder="1" applyAlignment="1">
      <alignment horizontal="left" vertical="center" indent="6"/>
    </xf>
    <xf numFmtId="0" fontId="39" fillId="36" borderId="2" xfId="57" quotePrefix="1" applyBorder="1" applyAlignment="1">
      <alignment horizontal="left" vertical="center" indent="7"/>
    </xf>
    <xf numFmtId="0" fontId="39" fillId="36" borderId="2" xfId="57" quotePrefix="1" applyBorder="1" applyAlignment="1">
      <alignment horizontal="left" vertical="center" indent="8"/>
    </xf>
    <xf numFmtId="0" fontId="39" fillId="36" borderId="2" xfId="57" quotePrefix="1" applyBorder="1" applyAlignment="1">
      <alignment horizontal="left" vertical="center" indent="9"/>
    </xf>
    <xf numFmtId="3" fontId="45" fillId="0" borderId="2" xfId="50" applyNumberFormat="1" applyFont="1" applyBorder="1">
      <alignment horizontal="right" vertical="center"/>
    </xf>
    <xf numFmtId="3" fontId="39" fillId="0" borderId="2" xfId="50" applyNumberFormat="1" applyBorder="1">
      <alignment horizontal="right" vertical="center"/>
    </xf>
    <xf numFmtId="3" fontId="1" fillId="0" borderId="0" xfId="52" applyNumberFormat="1"/>
    <xf numFmtId="3" fontId="39" fillId="0" borderId="2" xfId="55" applyNumberFormat="1" applyFill="1" applyBorder="1">
      <alignment vertical="center"/>
    </xf>
    <xf numFmtId="0" fontId="56" fillId="29" borderId="2" xfId="53" quotePrefix="1" applyNumberFormat="1" applyFont="1" applyBorder="1" applyAlignment="1">
      <alignment horizontal="center" vertical="center"/>
    </xf>
    <xf numFmtId="10" fontId="60" fillId="0" borderId="2" xfId="52" applyNumberFormat="1" applyFont="1" applyBorder="1" applyAlignment="1">
      <alignment horizontal="right"/>
    </xf>
    <xf numFmtId="10" fontId="58" fillId="0" borderId="2" xfId="52" applyNumberFormat="1" applyFont="1" applyBorder="1" applyAlignment="1">
      <alignment horizontal="right"/>
    </xf>
    <xf numFmtId="10" fontId="61" fillId="0" borderId="2" xfId="52" applyNumberFormat="1" applyFont="1" applyBorder="1" applyAlignment="1">
      <alignment horizontal="right"/>
    </xf>
    <xf numFmtId="0" fontId="11" fillId="3" borderId="3" xfId="1" quotePrefix="1" applyFont="1" applyFill="1" applyBorder="1" applyAlignment="1">
      <alignment horizontal="left" wrapText="1"/>
    </xf>
    <xf numFmtId="0" fontId="11" fillId="3" borderId="4" xfId="1" quotePrefix="1" applyFont="1" applyFill="1" applyBorder="1" applyAlignment="1">
      <alignment horizontal="left" wrapText="1"/>
    </xf>
    <xf numFmtId="0" fontId="11" fillId="3" borderId="5" xfId="1" quotePrefix="1" applyFont="1" applyFill="1" applyBorder="1" applyAlignment="1">
      <alignment horizontal="left" wrapText="1"/>
    </xf>
    <xf numFmtId="0" fontId="11" fillId="3" borderId="2" xfId="1" quotePrefix="1" applyFont="1" applyFill="1" applyBorder="1" applyAlignment="1">
      <alignment horizontal="left" vertical="center" wrapText="1"/>
    </xf>
    <xf numFmtId="0" fontId="11" fillId="3" borderId="3" xfId="1" quotePrefix="1" applyFont="1" applyFill="1" applyBorder="1" applyAlignment="1">
      <alignment horizontal="left"/>
    </xf>
    <xf numFmtId="0" fontId="11" fillId="3" borderId="4" xfId="1" quotePrefix="1" applyFont="1" applyFill="1" applyBorder="1" applyAlignment="1">
      <alignment horizontal="left"/>
    </xf>
    <xf numFmtId="0" fontId="11" fillId="3" borderId="5" xfId="1" quotePrefix="1" applyFont="1" applyFill="1" applyBorder="1" applyAlignment="1">
      <alignment horizontal="left"/>
    </xf>
    <xf numFmtId="0" fontId="12" fillId="0" borderId="3" xfId="1" quotePrefix="1" applyFont="1" applyBorder="1" applyAlignment="1">
      <alignment horizontal="center" vertical="center" wrapText="1"/>
    </xf>
    <xf numFmtId="0" fontId="12" fillId="0" borderId="4" xfId="1" quotePrefix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15" fillId="0" borderId="4" xfId="1" applyFont="1" applyBorder="1" applyAlignment="1">
      <alignment vertical="center" wrapText="1"/>
    </xf>
    <xf numFmtId="0" fontId="12" fillId="0" borderId="2" xfId="1" quotePrefix="1" applyFont="1" applyBorder="1" applyAlignment="1">
      <alignment horizontal="center" wrapText="1"/>
    </xf>
    <xf numFmtId="0" fontId="12" fillId="0" borderId="3" xfId="1" quotePrefix="1" applyFont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1" fillId="0" borderId="2" xfId="1" quotePrefix="1" applyFont="1" applyBorder="1" applyAlignment="1">
      <alignment horizontal="center" vertical="center" wrapText="1"/>
    </xf>
    <xf numFmtId="0" fontId="7" fillId="3" borderId="3" xfId="1" quotePrefix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/>
    </xf>
    <xf numFmtId="0" fontId="7" fillId="0" borderId="3" xfId="1" quotePrefix="1" applyFont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vertical="center"/>
    </xf>
    <xf numFmtId="0" fontId="7" fillId="0" borderId="3" xfId="1" quotePrefix="1" applyFont="1" applyBorder="1" applyAlignment="1">
      <alignment horizontal="left" vertical="center" wrapText="1"/>
    </xf>
    <xf numFmtId="3" fontId="18" fillId="4" borderId="4" xfId="12" applyNumberFormat="1" applyFont="1" applyFill="1" applyBorder="1" applyAlignment="1">
      <alignment horizontal="center" vertical="center" wrapText="1" justifyLastLine="1"/>
    </xf>
    <xf numFmtId="3" fontId="17" fillId="4" borderId="4" xfId="12" applyNumberFormat="1" applyFont="1" applyFill="1" applyBorder="1" applyAlignment="1">
      <alignment horizontal="center" vertical="center" wrapText="1" justifyLastLine="1"/>
    </xf>
    <xf numFmtId="0" fontId="5" fillId="0" borderId="0" xfId="14" applyFont="1" applyAlignment="1">
      <alignment horizontal="center" vertical="center" wrapText="1"/>
    </xf>
    <xf numFmtId="0" fontId="37" fillId="0" borderId="0" xfId="46" applyFont="1"/>
    <xf numFmtId="0" fontId="54" fillId="0" borderId="0" xfId="52" applyFont="1" applyAlignment="1">
      <alignment horizontal="center"/>
    </xf>
  </cellXfs>
  <cellStyles count="58">
    <cellStyle name="Normal 2" xfId="12" xr:uid="{00000000-0005-0000-0000-000001000000}"/>
    <cellStyle name="Normal 6" xfId="49" xr:uid="{1D5DB7F1-E2C4-4C81-AFCF-2D41DD4643F2}"/>
    <cellStyle name="Normal 6 2" xfId="51" xr:uid="{B0F7F215-F42C-4EB3-9AB8-2B827D894994}"/>
    <cellStyle name="Normalno" xfId="0" builtinId="0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Normalno 4" xfId="46" xr:uid="{410E0FE2-692D-4F2C-B2D2-E6B4EEF587DD}"/>
    <cellStyle name="Normalno 5" xfId="52" xr:uid="{E7C4EF23-B6B6-4029-9638-16B153FD6C41}"/>
    <cellStyle name="Obično_List4" xfId="15" xr:uid="{00000000-0005-0000-0000-000005000000}"/>
    <cellStyle name="SAPBEXaggData" xfId="3" xr:uid="{00000000-0005-0000-0000-000006000000}"/>
    <cellStyle name="SAPBEXaggData 2" xfId="55" xr:uid="{54C2C789-5F15-4C92-885D-9BB2B0D38C8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chaText 2" xfId="48" xr:uid="{A3B69DB6-06BF-4B8A-9D8E-3BEF53AFA744}"/>
    <cellStyle name="SAPBEXchaText 3" xfId="53" xr:uid="{3A1A43AB-76D1-4111-AC1A-4516706E2CB2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 2" xfId="54" xr:uid="{6B3773D0-74DD-4EF3-9DF2-313D3C2656BB}"/>
    <cellStyle name="SAPBEXHLevel1X" xfId="33" xr:uid="{00000000-0005-0000-0000-00001D000000}"/>
    <cellStyle name="SAPBEXHLevel2" xfId="9" xr:uid="{00000000-0005-0000-0000-00001E000000}"/>
    <cellStyle name="SAPBEXHLevel2 2" xfId="56" xr:uid="{B436D18D-DFB1-47D4-A6B4-3EE9E56B7670}"/>
    <cellStyle name="SAPBEXHLevel2X" xfId="34" xr:uid="{00000000-0005-0000-0000-00001F000000}"/>
    <cellStyle name="SAPBEXHLevel3" xfId="10" xr:uid="{00000000-0005-0000-0000-000020000000}"/>
    <cellStyle name="SAPBEXHLevel3 2" xfId="57" xr:uid="{D7966D8B-2226-4BEB-BD1A-4AC584541341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 2" xfId="50" xr:uid="{2DA01C2B-9483-4FA5-ADD3-92D4D0E8FD97}"/>
    <cellStyle name="SAPBEXstdDataEmph" xfId="41" xr:uid="{00000000-0005-0000-0000-000029000000}"/>
    <cellStyle name="SAPBEXstdItem" xfId="42" xr:uid="{00000000-0005-0000-0000-00002A000000}"/>
    <cellStyle name="SAPBEXstdItem 2" xfId="47" xr:uid="{89848332-BFB5-4B88-BAFD-E3DAAA1DFF01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ri-my.sharepoint.com/personal/aleksandar_dukic_uniri_hr/Documents/Desktop/Godi&#353;nje%20ostvarenje%20plana%202023/Radno/Za%20EU%20projekte_OP&#262;I%20DIO%20IZVR&#352;ENJE%20FP_I-VI%202023_2022_MEDRI.xlsx" TargetMode="External"/><Relationship Id="rId1" Type="http://schemas.openxmlformats.org/officeDocument/2006/relationships/externalLinkPath" Target="Za%20EU%20projekte_OP&#262;I%20DIO%20IZVR&#352;ENJE%20FP_I-VI%202023_2022_MED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ĆI DIO"/>
      <sheetName val="Unos prihoda i primitaka"/>
      <sheetName val="Unos rashoda i izdataka"/>
      <sheetName val="Unos rashoda P4"/>
      <sheetName val="A.1 PRIHODI"/>
      <sheetName val="A.2 RASHODI"/>
      <sheetName val="A.3 RASHODI IF"/>
      <sheetName val="A.4 RASHODI FUNK"/>
      <sheetName val="B. RAČUN FIN"/>
      <sheetName val="AKT"/>
      <sheetName val="p4"/>
      <sheetName val="prihodi"/>
      <sheetName val="KORISNICI DP"/>
    </sheetNames>
    <sheetDataSet>
      <sheetData sheetId="0">
        <row r="3">
          <cell r="A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A557041</v>
          </cell>
          <cell r="D4" t="str">
            <v>PREUZIMANJE OBVEZA ZA PROJEKTE JAVNO PRIVATNOG PARTNERSTVA U VARAŽDINSKOJ I KOPRIVNIČKO-KRIŽEVAČKOJ ŽUPANIJI</v>
          </cell>
          <cell r="E4" t="str">
            <v>0912</v>
          </cell>
        </row>
        <row r="5">
          <cell r="C5" t="str">
            <v>A557042</v>
          </cell>
          <cell r="D5" t="str">
            <v>PROGRAM DOKTORANADA I POSLIJEDOKTORANADA HRVATSKE ZAKLADE ZA ZNANOST</v>
          </cell>
          <cell r="E5" t="str">
            <v>0150</v>
          </cell>
        </row>
        <row r="6">
          <cell r="C6" t="str">
            <v>A557043</v>
          </cell>
          <cell r="D6" t="str">
            <v>NACIONALNO VIJEĆE ZA ODGOJ I OBRAZOVANJE</v>
          </cell>
          <cell r="E6" t="str">
            <v>0970</v>
          </cell>
        </row>
        <row r="7">
          <cell r="C7" t="str">
            <v>A577000</v>
          </cell>
          <cell r="D7" t="str">
            <v>ADMINISTRACIJA I UPRAVLJANJE</v>
          </cell>
          <cell r="E7" t="str">
            <v>0970</v>
          </cell>
        </row>
        <row r="8">
          <cell r="C8" t="str">
            <v>A577000</v>
          </cell>
          <cell r="D8" t="str">
            <v>ADMINISTRACIJA I UPRAVLJANJE</v>
          </cell>
          <cell r="E8" t="str">
            <v>0980</v>
          </cell>
        </row>
        <row r="9">
          <cell r="C9" t="str">
            <v>A577004</v>
          </cell>
          <cell r="D9" t="str">
            <v>PROVEDBA KURIKULARNE REFORME</v>
          </cell>
          <cell r="E9" t="str">
            <v>0970</v>
          </cell>
        </row>
        <row r="10">
          <cell r="C10" t="str">
            <v>A577012</v>
          </cell>
          <cell r="D10" t="str">
            <v>OBRAZOVANJE DJECE HRVATSKIH GRAĐANA U INOZEMSTVU</v>
          </cell>
          <cell r="E10" t="str">
            <v>0970</v>
          </cell>
        </row>
        <row r="11">
          <cell r="C11" t="str">
            <v>A577015</v>
          </cell>
          <cell r="D11" t="str">
            <v>DRŽAVNE NAGRADE ZA IZUZETNE REZULTATE U OBRAZOVANJU I TEHNIČKOJ KULTURI</v>
          </cell>
          <cell r="E11" t="str">
            <v>0942</v>
          </cell>
        </row>
        <row r="12">
          <cell r="C12" t="str">
            <v>A577016</v>
          </cell>
          <cell r="D12" t="str">
            <v>PREVENCIJA NASILJA I OVISNOSTI</v>
          </cell>
          <cell r="E12" t="str">
            <v>0912</v>
          </cell>
        </row>
        <row r="13">
          <cell r="C13" t="str">
            <v>A577028</v>
          </cell>
          <cell r="D13" t="str">
            <v>POTICAJI HRVATSKOJ ZAJEDNICI TEHNIČKE KULTURE</v>
          </cell>
          <cell r="E13" t="str">
            <v>0820</v>
          </cell>
        </row>
        <row r="14">
          <cell r="C14" t="str">
            <v>A577124</v>
          </cell>
          <cell r="D14" t="str">
            <v>HRVATSKA NASTAVA U INOZEMSTVU</v>
          </cell>
          <cell r="E14" t="str">
            <v>0970</v>
          </cell>
        </row>
        <row r="15">
          <cell r="C15" t="str">
            <v>A577130</v>
          </cell>
          <cell r="D15" t="str">
            <v>POTICAJI UDRUGAMA ZA IZVANINSTITUCIONALNI ODGOJ I OBRAZOVANJE DJECE I MLADIH</v>
          </cell>
          <cell r="E15" t="str">
            <v>0970</v>
          </cell>
        </row>
        <row r="16">
          <cell r="C16" t="str">
            <v>A577131</v>
          </cell>
          <cell r="D16" t="str">
            <v>POTICAJI OBRAZOVANJA NACIONALNIH MANJINA</v>
          </cell>
          <cell r="E16" t="str">
            <v>0970</v>
          </cell>
        </row>
        <row r="17">
          <cell r="C17" t="str">
            <v>A577132</v>
          </cell>
          <cell r="D17" t="str">
            <v>POTICANJE MEĐUNARODNE OBRAZOVNE SURADNJE ŠKOLA</v>
          </cell>
          <cell r="E17" t="str">
            <v>0970</v>
          </cell>
        </row>
        <row r="18">
          <cell r="C18" t="str">
            <v>A577133</v>
          </cell>
          <cell r="D18" t="str">
            <v>POTICANJE PROGRAMA RADA S DAROVITIM UČENICIMA I STUDENTIMA</v>
          </cell>
          <cell r="E18" t="str">
            <v>0912</v>
          </cell>
        </row>
        <row r="19">
          <cell r="C19" t="str">
            <v>A577137</v>
          </cell>
          <cell r="D19" t="str">
            <v>POSEBNI PROGRAMI OBRAZOVANJA ZA PROVOĐENJE PROGRAMA NACIONALNIH MANJINA</v>
          </cell>
          <cell r="E19" t="str">
            <v>0970</v>
          </cell>
        </row>
        <row r="20">
          <cell r="C20" t="str">
            <v>A577143</v>
          </cell>
          <cell r="D20" t="str">
            <v>RAZVOJ I ODRŽAVANJE INFORMACIJSKE INFRASTRUKTURE MINISTARSTVA</v>
          </cell>
          <cell r="E20" t="str">
            <v>0980</v>
          </cell>
        </row>
        <row r="21">
          <cell r="C21" t="str">
            <v>A578003</v>
          </cell>
          <cell r="D21" t="str">
            <v>ODGOJ I NAOBRAZBA DJECE PRIPADNIKA NACIONALNIH MANJINA</v>
          </cell>
          <cell r="E21" t="str">
            <v>0911</v>
          </cell>
        </row>
        <row r="22">
          <cell r="C22" t="str">
            <v>A578004</v>
          </cell>
          <cell r="D22" t="str">
            <v>PREDŠKOLSKI ODGOJ I OBRAZOVANJE DJECE S TEŠKOĆAMA U RAZVOJU (SUFINANCIRANJE)</v>
          </cell>
          <cell r="E22" t="str">
            <v>0911</v>
          </cell>
        </row>
        <row r="23">
          <cell r="C23" t="str">
            <v>A578008</v>
          </cell>
          <cell r="D23" t="str">
            <v>ODGOJ I NAOBRAZBA DJECE U PROGRAMIMA PREDŠKOLE</v>
          </cell>
          <cell r="E23" t="str">
            <v>0911</v>
          </cell>
        </row>
        <row r="24">
          <cell r="C24" t="str">
            <v>A578009</v>
          </cell>
          <cell r="D24" t="str">
            <v>ODGOJ I OBRAZOVANJE DAROVITE DJECE PREDŠKOLSKE DOBI U DJEČJIM VRTIĆIMA</v>
          </cell>
          <cell r="E24" t="str">
            <v>0911</v>
          </cell>
        </row>
        <row r="25">
          <cell r="C25" t="str">
            <v>A578041</v>
          </cell>
          <cell r="D25" t="str">
            <v>POMOĆNICI U NASTAVI ZA DJECU S TEŠKOĆAMA U RAZVOJU</v>
          </cell>
          <cell r="E25" t="str">
            <v>0970</v>
          </cell>
        </row>
        <row r="26">
          <cell r="C26" t="str">
            <v>A578042</v>
          </cell>
          <cell r="D26" t="str">
            <v>OSIGURANJE UČENIKA I STUDENATA NA PRAKTIČNOJ NASTAVI I STRUČNOJ PRAKSI</v>
          </cell>
          <cell r="E26" t="str">
            <v>0980</v>
          </cell>
        </row>
        <row r="27">
          <cell r="C27" t="str">
            <v>A578045</v>
          </cell>
          <cell r="D27" t="str">
            <v>SUFINANCIRANJE NASTAVNIH MATERIJALA I OPREME ZA UČENIKE OSNOVNIH I SREDNJIH ŠKOLA</v>
          </cell>
          <cell r="E27" t="str">
            <v>0970</v>
          </cell>
        </row>
        <row r="28">
          <cell r="C28" t="str">
            <v>A578050</v>
          </cell>
          <cell r="D28" t="str">
            <v>POTPORA INOVACIJSKIM PROCESIMA</v>
          </cell>
          <cell r="E28" t="str">
            <v>0150</v>
          </cell>
        </row>
        <row r="29">
          <cell r="C29" t="str">
            <v>A578055</v>
          </cell>
          <cell r="D29" t="str">
            <v>HRVATSKO-ŠVICARSKI ISTRAŽIVAČKI PROGRAM</v>
          </cell>
          <cell r="E29" t="str">
            <v>0150</v>
          </cell>
        </row>
        <row r="30">
          <cell r="C30" t="str">
            <v>A578059</v>
          </cell>
          <cell r="D30" t="str">
            <v>EUROPSKA MREŽA ŠKOLA - EUROPEAN SCHOOLNET</v>
          </cell>
          <cell r="E30" t="str">
            <v>0970</v>
          </cell>
        </row>
        <row r="31">
          <cell r="C31" t="str">
            <v>A578061</v>
          </cell>
          <cell r="D31" t="str">
            <v>OBZOR 2020. - PROGRAM POTICANJA ISTRAŽIVANJA I RAZVOJA U PERSONALIZIRANOJ MEDICINI – ERA PERMED</v>
          </cell>
          <cell r="E31" t="str">
            <v>0150</v>
          </cell>
        </row>
        <row r="32">
          <cell r="C32" t="str">
            <v>A578062</v>
          </cell>
          <cell r="D32" t="str">
            <v>ERASMUS+ SOCIJALNA I MEĐUNARODNA DIMENZIJA OBRAZOVANJA I PRIZNAVANJA PRETHODNOG UČENJA - SIDERAL</v>
          </cell>
          <cell r="E32" t="str">
            <v>0970</v>
          </cell>
        </row>
        <row r="33">
          <cell r="C33" t="str">
            <v>A578065</v>
          </cell>
          <cell r="D33" t="str">
            <v>ERASMUS+ PROJEKT BAQUAL - BOLJE AKADEMSKE KVALIFIKACIJE KROZ OSIGURAVANJE KVALITETE</v>
          </cell>
          <cell r="E33" t="str">
            <v>0970</v>
          </cell>
        </row>
        <row r="34">
          <cell r="C34" t="str">
            <v>A578066</v>
          </cell>
          <cell r="D34" t="str">
            <v>ERASMUS PLUS - PROJEKT PROFFORMANCE - RAZVOJ SUSTAVA OCJENJIVANJA RADA I NAGRAĐIVANJA PROFESORA NA VISOKIM UČILIŠTIMA</v>
          </cell>
          <cell r="E34" t="str">
            <v>0970</v>
          </cell>
        </row>
        <row r="35">
          <cell r="C35" t="str">
            <v>A579000</v>
          </cell>
          <cell r="D35" t="str">
            <v>OSNOVNOŠKOLSKO OBRAZOVANJE</v>
          </cell>
          <cell r="E35" t="str">
            <v>0180</v>
          </cell>
        </row>
        <row r="36">
          <cell r="C36" t="str">
            <v>A579000</v>
          </cell>
          <cell r="D36" t="str">
            <v>OSNOVNOŠKOLSKO OBRAZOVANJE</v>
          </cell>
          <cell r="E36" t="str">
            <v>0912</v>
          </cell>
        </row>
        <row r="37">
          <cell r="C37" t="str">
            <v>A579003</v>
          </cell>
          <cell r="D37" t="str">
            <v>ODGOJ I NAOBRAZBA UČENIKA S TEŠKOĆAMA U RAZVOJU U OSNOVNIM ŠKOLAMA</v>
          </cell>
          <cell r="E37" t="str">
            <v>0912</v>
          </cell>
        </row>
        <row r="38">
          <cell r="C38" t="str">
            <v>A579004</v>
          </cell>
          <cell r="D38" t="str">
            <v>POTICANJE IZVANNASTAVNIH AKTIVNOSTI U OŠ</v>
          </cell>
          <cell r="E38" t="str">
            <v>0970</v>
          </cell>
        </row>
        <row r="39">
          <cell r="C39" t="str">
            <v>A579007</v>
          </cell>
          <cell r="D39" t="str">
            <v>PRAVOMOĆNE SUDSKE PRESUDE</v>
          </cell>
          <cell r="E39" t="str">
            <v>0180</v>
          </cell>
        </row>
        <row r="40">
          <cell r="C40" t="str">
            <v>A579007</v>
          </cell>
          <cell r="D40" t="str">
            <v>PRAVOMOĆNE SUDSKE PRESUDE</v>
          </cell>
          <cell r="E40" t="str">
            <v>0912</v>
          </cell>
        </row>
        <row r="41">
          <cell r="C41" t="str">
            <v>A579069</v>
          </cell>
          <cell r="D41" t="str">
            <v>RAZVOJ PREDŠKOLSKOG I OSNOVNOŠKOLSKOG SUSTAVA ODGOJA I OBRAZOVANJA</v>
          </cell>
          <cell r="E41" t="str">
            <v>0912</v>
          </cell>
        </row>
        <row r="42">
          <cell r="C42" t="str">
            <v>A580000</v>
          </cell>
          <cell r="D42" t="str">
            <v>SREDNJOŠKOLSKO OBRAZOVANJE</v>
          </cell>
          <cell r="E42" t="str">
            <v>0180</v>
          </cell>
        </row>
        <row r="43">
          <cell r="C43" t="str">
            <v>A580000</v>
          </cell>
          <cell r="D43" t="str">
            <v>SREDNJOŠKOLSKO OBRAZOVANJE</v>
          </cell>
          <cell r="E43" t="str">
            <v>0922</v>
          </cell>
        </row>
        <row r="44">
          <cell r="C44" t="str">
            <v>A580003</v>
          </cell>
          <cell r="D44" t="str">
            <v>POTICANJE IZVANNASTAVNIH AKTIVNOSTI U SREDNJIM ŠKOLAMA I VISOKOŠKOLSKOM OBRAZOVANJU</v>
          </cell>
          <cell r="E44" t="str">
            <v>0922</v>
          </cell>
        </row>
        <row r="45">
          <cell r="C45" t="str">
            <v>A580004</v>
          </cell>
          <cell r="D45" t="str">
            <v>STANDARD UČENIKA S POSEBNIM POTREBAMA</v>
          </cell>
          <cell r="E45" t="str">
            <v>0922</v>
          </cell>
        </row>
        <row r="46">
          <cell r="C46" t="str">
            <v>A580007</v>
          </cell>
          <cell r="D46" t="str">
            <v>PRAVOMOĆNE SUDSKE PRESUDE</v>
          </cell>
          <cell r="E46" t="str">
            <v>0180</v>
          </cell>
        </row>
        <row r="47">
          <cell r="C47" t="str">
            <v>A580014</v>
          </cell>
          <cell r="D47" t="str">
            <v>RAZVOJ SUSTAVA OBRAZOVANJA ODRASLIH</v>
          </cell>
          <cell r="E47" t="str">
            <v>0922</v>
          </cell>
        </row>
        <row r="48">
          <cell r="C48" t="str">
            <v>A580037</v>
          </cell>
          <cell r="D48" t="str">
            <v>JAVNI MEĐUMJESNI PRIJEVOZ ZA UČENIKE</v>
          </cell>
          <cell r="E48" t="str">
            <v>0922</v>
          </cell>
        </row>
        <row r="49">
          <cell r="C49" t="str">
            <v>A580044</v>
          </cell>
          <cell r="D49" t="str">
            <v>RAZVOJ SUSTAVA SREDNJOŠKOLSKOG ODGOJA I OBRAZOVANJA</v>
          </cell>
          <cell r="E49" t="str">
            <v>0922</v>
          </cell>
        </row>
        <row r="50">
          <cell r="C50" t="str">
            <v>A621021</v>
          </cell>
          <cell r="D50" t="str">
            <v>SMJEŠTAJ I PREHRANA STUDENATA STUDENTSKOG CENTRA ZAGREB - SUFINANCIRANJE</v>
          </cell>
          <cell r="E50" t="str">
            <v>0960</v>
          </cell>
        </row>
        <row r="51">
          <cell r="C51" t="str">
            <v>A621022</v>
          </cell>
          <cell r="D51" t="str">
            <v>SMJEŠTAJ I PREHRANA STUDENATA STUDENTSKOG CENTRA OSIJEK - SUFINANCIRANJE</v>
          </cell>
          <cell r="E51" t="str">
            <v>0960</v>
          </cell>
        </row>
        <row r="52">
          <cell r="C52" t="str">
            <v>A621023</v>
          </cell>
          <cell r="D52" t="str">
            <v>SMJEŠTAJ I PREHRANA STUDENATA STUDENTSKOG CENTRA RIJEKA - SUFINANCIRANJE</v>
          </cell>
          <cell r="E52" t="str">
            <v>0960</v>
          </cell>
        </row>
        <row r="53">
          <cell r="C53" t="str">
            <v>A621024</v>
          </cell>
          <cell r="D53" t="str">
            <v>SMJEŠTAJ I PREHRANA STUDENATA STUDENTSKOG CENTRA SPLIT - SUFINANCIRANJE</v>
          </cell>
          <cell r="E53" t="str">
            <v>0960</v>
          </cell>
        </row>
        <row r="54">
          <cell r="C54" t="str">
            <v>A621026</v>
          </cell>
          <cell r="D54" t="str">
            <v>SMJEŠTAJ I PREHRANA STUDENATA STUDENTSKOG CENTRA ŠIBENIK - SUFINANCIRANJE</v>
          </cell>
          <cell r="E54" t="str">
            <v>0960</v>
          </cell>
        </row>
        <row r="55">
          <cell r="C55" t="str">
            <v>A621028</v>
          </cell>
          <cell r="D55" t="str">
            <v>SMJEŠTAJ I PREHRANA STUDENATA STUDENTSKOG CENTRA VARAŽDIN - SUFINANCIRANJE</v>
          </cell>
          <cell r="E55" t="str">
            <v>0960</v>
          </cell>
        </row>
        <row r="56">
          <cell r="C56" t="str">
            <v>A621029</v>
          </cell>
          <cell r="D56" t="str">
            <v>SMJEŠTAJ I PREHRANA STUDENATA STUDENTSKOG CENTRA SLAVONSKI BROD - SUFINANCIRANJE</v>
          </cell>
          <cell r="E56" t="str">
            <v>0960</v>
          </cell>
        </row>
        <row r="57">
          <cell r="C57" t="str">
            <v>A621030</v>
          </cell>
          <cell r="D57" t="str">
            <v>SMJEŠTAJ I PREHRANA STUDENATA STUDENTSKOG CENTRA POŽEGA - SUFINANCIRANJE</v>
          </cell>
          <cell r="E57" t="str">
            <v>0960</v>
          </cell>
        </row>
        <row r="58">
          <cell r="C58" t="str">
            <v>A621031</v>
          </cell>
          <cell r="D58" t="str">
            <v>SMJEŠTAJ I PREHRANA STUDENATA STUDENTSKOG CENTRA KARLOVAC - SUFINANCIRANJE</v>
          </cell>
          <cell r="E58" t="str">
            <v>0960</v>
          </cell>
        </row>
        <row r="59">
          <cell r="C59" t="str">
            <v>A621047</v>
          </cell>
          <cell r="D59" t="str">
            <v>DRŽAVNE, AKADEMSKE NAGRADE I POTPORE U ZNANOSTI I VISOKOM ŠKOLSTVU</v>
          </cell>
          <cell r="E59" t="str">
            <v>0942</v>
          </cell>
        </row>
        <row r="60">
          <cell r="C60" t="str">
            <v>A621048</v>
          </cell>
          <cell r="D60" t="str">
            <v>PROJEKTNO FINANCIRANJE ZNANSTVENE DJELATNOSTI</v>
          </cell>
          <cell r="E60" t="str">
            <v>0942</v>
          </cell>
        </row>
        <row r="61">
          <cell r="C61" t="str">
            <v>A621049</v>
          </cell>
          <cell r="D61" t="str">
            <v>KAMATE ZA STANOVE ZNANSTVENIH NOVAKA I ASISTENATA</v>
          </cell>
          <cell r="E61" t="str">
            <v>0942</v>
          </cell>
        </row>
        <row r="62">
          <cell r="C62" t="str">
            <v>A621058</v>
          </cell>
          <cell r="D62" t="str">
            <v>PROGRAMI POBOLJŠANJA STUDENTSKOG STANDARDA</v>
          </cell>
          <cell r="E62" t="str">
            <v>0960</v>
          </cell>
        </row>
        <row r="63">
          <cell r="C63" t="str">
            <v>A621185</v>
          </cell>
          <cell r="D63" t="str">
            <v>POTPORA HRVATSKOM KATOLIČKOM SVEUČILIŠTU U ZAGREBU</v>
          </cell>
          <cell r="E63" t="str">
            <v>0942</v>
          </cell>
        </row>
        <row r="64">
          <cell r="C64" t="str">
            <v>A622003</v>
          </cell>
          <cell r="D64" t="str">
            <v>UGOVORNO FINANCIRANJE ZNANSTVENE DJELATNOSTI</v>
          </cell>
          <cell r="E64" t="str">
            <v>0150</v>
          </cell>
        </row>
        <row r="65">
          <cell r="C65" t="str">
            <v>A622004</v>
          </cell>
          <cell r="D65" t="str">
            <v>IZDAVANJE DOMAĆIH ZNANSTVENIH ČASOPISA</v>
          </cell>
          <cell r="E65" t="str">
            <v>0150</v>
          </cell>
        </row>
        <row r="66">
          <cell r="C66" t="str">
            <v>A622005</v>
          </cell>
          <cell r="D66" t="str">
            <v>ORGANIZIRANJE I ODRŽAVANJE ZNANSTVENIH SKUPOVA</v>
          </cell>
          <cell r="E66" t="str">
            <v>0150</v>
          </cell>
        </row>
        <row r="67">
          <cell r="C67" t="str">
            <v>A622006</v>
          </cell>
          <cell r="D67" t="str">
            <v>IZDAVANJE  ZNANSTVENIH KNJIGA I UDŽBENIKA</v>
          </cell>
          <cell r="E67" t="str">
            <v>0150</v>
          </cell>
        </row>
        <row r="68">
          <cell r="C68" t="str">
            <v>A622007</v>
          </cell>
          <cell r="D68" t="str">
            <v>FINANCIJSKA POTPORA ZNANSTVENIM UDRUGAMA I PROGRAMIMA POPULARIZACIJE ZNANOSTI</v>
          </cell>
          <cell r="E68" t="str">
            <v>0150</v>
          </cell>
        </row>
        <row r="69">
          <cell r="C69" t="str">
            <v>A628003</v>
          </cell>
          <cell r="D69" t="str">
            <v>PROJEKTI PRIMJENE INFORMACIJSKE TEHNOLOGIJE</v>
          </cell>
          <cell r="E69" t="str">
            <v>0150</v>
          </cell>
        </row>
        <row r="70">
          <cell r="C70" t="str">
            <v>A676059</v>
          </cell>
          <cell r="D70" t="str">
            <v>OBZOR 2020. - EUROPSKA NOĆ ISTRAŽIVAČA</v>
          </cell>
          <cell r="E70" t="str">
            <v>0150</v>
          </cell>
        </row>
        <row r="71">
          <cell r="C71" t="str">
            <v>A676065</v>
          </cell>
          <cell r="D71" t="str">
            <v>ERASMUS+ PROJEKT BWSE FORWARD - BOLONJA OČIMA ZAINTERESIRANIH DIONIKA ZA SNAŽNIJU BUDUĆNOST BOLONJSKOG PROCESA</v>
          </cell>
          <cell r="E71" t="str">
            <v>0970</v>
          </cell>
        </row>
        <row r="72">
          <cell r="C72" t="str">
            <v>A676070</v>
          </cell>
          <cell r="D72" t="str">
            <v>ERASMUS+ EUROPSKO ISTRAŽIVANJE PRAĆENJA OSOBA S DIPLOMOM (GT-HRVATSKA)</v>
          </cell>
          <cell r="E72" t="str">
            <v>0970</v>
          </cell>
        </row>
        <row r="73">
          <cell r="C73" t="str">
            <v>A679005</v>
          </cell>
          <cell r="D73" t="str">
            <v>ČLANSTVO U MEĐUNARODNIM UDRUGAMA</v>
          </cell>
          <cell r="E73" t="str">
            <v>0150</v>
          </cell>
        </row>
        <row r="74">
          <cell r="C74" t="str">
            <v>A679008</v>
          </cell>
          <cell r="D74" t="str">
            <v>PROGRAM RAZVOJNE SURADNJE</v>
          </cell>
          <cell r="E74" t="str">
            <v>0970</v>
          </cell>
        </row>
        <row r="75">
          <cell r="C75" t="str">
            <v>A679009</v>
          </cell>
          <cell r="D75" t="str">
            <v>REDOVNA DJELATNOST LEKTORATA</v>
          </cell>
          <cell r="E75" t="str">
            <v>0970</v>
          </cell>
        </row>
        <row r="76">
          <cell r="C76" t="str">
            <v>A679047</v>
          </cell>
          <cell r="D76" t="str">
            <v>MEĐUNARODNA SURADNJA I EUROPSKI POSLOVI</v>
          </cell>
          <cell r="E76" t="str">
            <v>0150</v>
          </cell>
        </row>
        <row r="77">
          <cell r="C77" t="str">
            <v>A679049</v>
          </cell>
          <cell r="D77" t="str">
            <v>POMOĆI BIH U SUSTAVU ZNANOSTI I OBRAZOVANJA</v>
          </cell>
          <cell r="E77" t="str">
            <v>0970</v>
          </cell>
        </row>
        <row r="78">
          <cell r="C78" t="str">
            <v>A679064</v>
          </cell>
          <cell r="D78" t="str">
            <v>ZNANSTVENO-UČILIŠNI KAMPUS BORONGAJ</v>
          </cell>
          <cell r="E78" t="str">
            <v>0942</v>
          </cell>
        </row>
        <row r="79">
          <cell r="C79" t="str">
            <v>A679065</v>
          </cell>
          <cell r="D79" t="str">
            <v>SMJEŠTAJ I PREHRANA STUDENATA STUDENTSKOG CENTRA PULA - SUFINANCIRANJE</v>
          </cell>
          <cell r="E79" t="str">
            <v>0942</v>
          </cell>
        </row>
        <row r="80">
          <cell r="C80" t="str">
            <v>A679066</v>
          </cell>
          <cell r="D80" t="str">
            <v>POTPORE ROMSKIM STUDIJIMA I STUDENTIMA ROMIMA</v>
          </cell>
          <cell r="E80" t="str">
            <v>0942</v>
          </cell>
        </row>
        <row r="81">
          <cell r="C81" t="str">
            <v>A679067</v>
          </cell>
          <cell r="D81" t="str">
            <v>STIPENDIJE ZA STUDENTE SLABIJEGA SOCIO-EKONOMSKOG STATUSA</v>
          </cell>
          <cell r="E81" t="str">
            <v>0942</v>
          </cell>
        </row>
        <row r="82">
          <cell r="C82" t="str">
            <v>A679069</v>
          </cell>
          <cell r="D82" t="str">
            <v>SMJEŠTAJ I PREHRANA STUDENATA STUDENTSKOG CENTRA SISAK - SUFINANCIRANJE</v>
          </cell>
          <cell r="E82" t="str">
            <v>0942</v>
          </cell>
        </row>
        <row r="83">
          <cell r="C83" t="str">
            <v>A733049</v>
          </cell>
          <cell r="D83" t="str">
            <v>EUROPSKA AGENCIJA ZA POSEBNE POTREBE I INKLUZIVNO OBRAZOVANJE</v>
          </cell>
          <cell r="E83" t="str">
            <v>0970</v>
          </cell>
        </row>
        <row r="84">
          <cell r="C84" t="str">
            <v>A733050</v>
          </cell>
          <cell r="D84" t="str">
            <v>PRAĆENJE I IMPLEMENTACIJA POLITIKA EUROPSKOG ISTRAŽIVAČKOG PROSTORA (ERA)</v>
          </cell>
          <cell r="E84" t="str">
            <v>0150</v>
          </cell>
        </row>
        <row r="85">
          <cell r="C85" t="str">
            <v>A733050</v>
          </cell>
          <cell r="D85" t="str">
            <v>PRAĆENJE I IMPLEMENTACIJA POLITIKA EUROPSKOG ISTRAŽIVAČKOG PROSTORA (ERA)</v>
          </cell>
          <cell r="E85" t="str">
            <v>0970</v>
          </cell>
        </row>
        <row r="86">
          <cell r="C86" t="str">
            <v>A733051</v>
          </cell>
          <cell r="D86" t="str">
            <v>PROGRAMI IZRADE UDŽBENIKA ZA SLIJEPE I SLABOVIDNE UČENIKE I STUDENTE</v>
          </cell>
          <cell r="E86" t="str">
            <v>0970</v>
          </cell>
        </row>
        <row r="87">
          <cell r="C87" t="str">
            <v>A733052</v>
          </cell>
          <cell r="D87" t="str">
            <v>DALJNJE UNAPREĐENJE SUSTAVA ZA RAZVOJ I PROVEDBU NACIONALNOGA KVALIFIKACIJSKOG OKVIRA (NKO)</v>
          </cell>
          <cell r="E87" t="str">
            <v>0970</v>
          </cell>
        </row>
        <row r="88">
          <cell r="C88" t="str">
            <v>A733055</v>
          </cell>
          <cell r="D88" t="str">
            <v>PROGRAM IZVRSNOSTI U VISOKOM OBRAZOVANJU - TENURE-TRACK</v>
          </cell>
          <cell r="E88" t="str">
            <v>0150</v>
          </cell>
        </row>
        <row r="89">
          <cell r="C89" t="str">
            <v>A733056</v>
          </cell>
          <cell r="D89" t="str">
            <v>EUROPSKI ZNANSTVENI PROJEKTI</v>
          </cell>
          <cell r="E89" t="str">
            <v>0150</v>
          </cell>
        </row>
        <row r="90">
          <cell r="C90" t="str">
            <v>A733060</v>
          </cell>
          <cell r="D90" t="str">
            <v>OBZOR 2020. - PROGRAM POTICANJA ISTRAŽIVANJA I RAZVOJA MORSKIH BIO-RESURSA – ERA-NET BLUEBIOECONOMY</v>
          </cell>
          <cell r="E90" t="str">
            <v>0150</v>
          </cell>
        </row>
        <row r="91">
          <cell r="C91" t="str">
            <v>A733063</v>
          </cell>
          <cell r="D91" t="str">
            <v>ERASMUS+ KORIŠTENJE PODATAKA S CILJEM UNAPRJEĐENJA KVALITETE U SUSTAVU ODGOJA I OBRAZOVANJA - DATA DRIVE</v>
          </cell>
          <cell r="E91" t="str">
            <v>0970</v>
          </cell>
        </row>
        <row r="92">
          <cell r="C92" t="str">
            <v>A733064</v>
          </cell>
          <cell r="D92" t="str">
            <v>ERASMUS+ INTERDISCIPLINARNI STEM PRISTUP SVEMU OKO NAS - STE(A)M IT</v>
          </cell>
          <cell r="E92" t="str">
            <v>0970</v>
          </cell>
        </row>
        <row r="93">
          <cell r="C93" t="str">
            <v>A733065</v>
          </cell>
          <cell r="D93" t="str">
            <v>ERASMUS + PRIZNAVANJE PRETHODNOG UČENJA U PRAKSI</v>
          </cell>
          <cell r="E93" t="str">
            <v>0970</v>
          </cell>
        </row>
        <row r="94">
          <cell r="C94" t="str">
            <v>A733066</v>
          </cell>
          <cell r="D94" t="str">
            <v>ERASMUS PLUS - OSNAŽIVANJE NASTAVNIKA DILJEM EUROPE - KA3 - HAND IN HAND</v>
          </cell>
          <cell r="E94" t="str">
            <v>0970</v>
          </cell>
        </row>
        <row r="95">
          <cell r="C95" t="str">
            <v>A767002</v>
          </cell>
          <cell r="D95" t="str">
            <v>IZRADA DEFICITARNIH UDŽBENIKA U ŠKOLSTVU</v>
          </cell>
          <cell r="E95" t="str">
            <v>0970</v>
          </cell>
        </row>
        <row r="96">
          <cell r="C96" t="str">
            <v>A767003</v>
          </cell>
          <cell r="D96" t="str">
            <v>SREDNJOŠKOLSKE STIPENDIJE ZA UČENIKE ROME</v>
          </cell>
          <cell r="E96" t="str">
            <v>0970</v>
          </cell>
        </row>
        <row r="97">
          <cell r="C97" t="str">
            <v>A767004</v>
          </cell>
          <cell r="D97" t="str">
            <v>NAOBRAZBA DJECE U ALTERNATIVNIM ŠKOLAMA</v>
          </cell>
          <cell r="E97" t="str">
            <v>0970</v>
          </cell>
        </row>
        <row r="98">
          <cell r="C98" t="str">
            <v>A767008</v>
          </cell>
          <cell r="D98" t="str">
            <v>SUBVENCIONIRANJE KAMATA ZA STANOVE UČITELJA</v>
          </cell>
          <cell r="E98" t="str">
            <v>0970</v>
          </cell>
        </row>
        <row r="99">
          <cell r="C99" t="str">
            <v>A767009</v>
          </cell>
          <cell r="D99" t="str">
            <v>ZNANSTVENI CENTRI IZVRSNOSTI - DRUŠTVENO HUMANISTIČKO PODRUČJE</v>
          </cell>
          <cell r="E99" t="str">
            <v>0150</v>
          </cell>
        </row>
        <row r="100">
          <cell r="C100" t="str">
            <v>A767013</v>
          </cell>
          <cell r="D100" t="str">
            <v>RAZVOJ SUSTAVA OSIGURANJA KVALITETE</v>
          </cell>
          <cell r="E100" t="str">
            <v>0922</v>
          </cell>
        </row>
        <row r="101">
          <cell r="C101" t="str">
            <v>A767015</v>
          </cell>
          <cell r="D101" t="str">
            <v>PROVEDBA PROGRAMA ZA UKLJUČIVANJE ROMA</v>
          </cell>
          <cell r="E101" t="str">
            <v>0970</v>
          </cell>
        </row>
        <row r="102">
          <cell r="C102" t="str">
            <v>A767035</v>
          </cell>
          <cell r="D102" t="str">
            <v>MEĐUNARODNA SURADNJA</v>
          </cell>
          <cell r="E102" t="str">
            <v>0150</v>
          </cell>
        </row>
        <row r="103">
          <cell r="C103" t="str">
            <v>A767038</v>
          </cell>
          <cell r="D103" t="str">
            <v>OBZOR 2020. - PROGRAM MEĐUNARODNE MOBILNOSTI ZA ISTRAŽIVAČE - NEWFELPRO</v>
          </cell>
          <cell r="E103" t="str">
            <v>0150</v>
          </cell>
        </row>
        <row r="104">
          <cell r="C104" t="str">
            <v>A767042</v>
          </cell>
          <cell r="D104" t="str">
            <v>OBRAZOVANJE OSOBA BEZ HRVATSKOG DRŽAVLJANSTVA</v>
          </cell>
          <cell r="E104" t="str">
            <v>0970</v>
          </cell>
        </row>
        <row r="105">
          <cell r="C105" t="str">
            <v>A767043</v>
          </cell>
          <cell r="D105" t="str">
            <v>RAZVOJ VISOKOG OBRAZOVANJA</v>
          </cell>
          <cell r="E105" t="str">
            <v>0942</v>
          </cell>
        </row>
        <row r="106">
          <cell r="C106" t="str">
            <v>A767056</v>
          </cell>
          <cell r="D106" t="str">
            <v>OBZOR 2020. - PARTNERSTVO ZA ISTRAŽIVANJA I INOVACIJE NA MEDITERANSKOM PODRUČJU - PRIMA</v>
          </cell>
          <cell r="E106" t="str">
            <v>0150</v>
          </cell>
        </row>
        <row r="107">
          <cell r="C107" t="str">
            <v>A768053</v>
          </cell>
          <cell r="D107" t="str">
            <v>EUROPSKE ŠKOLE</v>
          </cell>
          <cell r="E107" t="str">
            <v>0970</v>
          </cell>
        </row>
        <row r="108">
          <cell r="C108" t="str">
            <v>A768054</v>
          </cell>
          <cell r="D108" t="str">
            <v>DODATNA SREDSTVA IZRAVNANJA ZA DECENTRALIZIRANE FUNKCIJE</v>
          </cell>
          <cell r="E108" t="str">
            <v>0970</v>
          </cell>
        </row>
        <row r="109">
          <cell r="C109" t="str">
            <v>A768058</v>
          </cell>
          <cell r="D109" t="str">
            <v>PREUZETE OBVEZE PO MEĐUNARODNIM UGOVORIMA</v>
          </cell>
          <cell r="E109" t="str">
            <v>0970</v>
          </cell>
        </row>
        <row r="110">
          <cell r="C110" t="str">
            <v>A768061</v>
          </cell>
          <cell r="D110" t="str">
            <v>ERASMUS+ UČINKOVITO PARTNERSTVO ZA UNAPRIJEĐENO PRIZNAVANJE - EPER</v>
          </cell>
          <cell r="E110" t="str">
            <v>0970</v>
          </cell>
        </row>
        <row r="111">
          <cell r="C111" t="str">
            <v>A768064</v>
          </cell>
          <cell r="D111" t="str">
            <v>ERASMUS+ PROJEKT TRACER - TRANSPARENTNOST HRVATSKIH KVALIFIKACIJA RADI LAKŠEG PRIZNAVANJA</v>
          </cell>
          <cell r="E111" t="str">
            <v>0970</v>
          </cell>
        </row>
        <row r="112">
          <cell r="C112" t="str">
            <v>A768065</v>
          </cell>
          <cell r="D112" t="str">
            <v>OBZOR 2020 - MENTORSTVO ZA UNAPRJEĐENJE ŠKOLE - MENSI</v>
          </cell>
          <cell r="E112" t="str">
            <v>0970</v>
          </cell>
        </row>
        <row r="113">
          <cell r="C113" t="str">
            <v>A768068</v>
          </cell>
          <cell r="D113" t="str">
            <v>OTKUP ZNANSTVENIH KNJIGA I VISOKOŠKOLSKIH UDŽBENIKA</v>
          </cell>
          <cell r="E113" t="str">
            <v>0150</v>
          </cell>
        </row>
        <row r="114">
          <cell r="C114" t="str">
            <v>A818021</v>
          </cell>
          <cell r="D114" t="str">
            <v>PRIMJENA UDŽBENIČKOG STANDARDA</v>
          </cell>
          <cell r="E114" t="str">
            <v>0912</v>
          </cell>
        </row>
        <row r="115">
          <cell r="C115" t="str">
            <v>A818034</v>
          </cell>
          <cell r="D115" t="str">
            <v>PROJEKT POVEZIVANJA S EUROPSKIM KVALIFIKACIJSKIM OKVIROM - EQF NCP GRANT</v>
          </cell>
          <cell r="E115" t="str">
            <v>0970</v>
          </cell>
        </row>
        <row r="116">
          <cell r="C116" t="str">
            <v>A818035</v>
          </cell>
          <cell r="D116" t="str">
            <v>MENTORI I STRUČNI ISPITI U OSNOVNIM I SREDNJIM ŠKOLAMA</v>
          </cell>
          <cell r="E116" t="str">
            <v>0970</v>
          </cell>
        </row>
        <row r="117">
          <cell r="C117" t="str">
            <v>A818049</v>
          </cell>
          <cell r="D117" t="str">
            <v>REGIONALNI CENTAR ZA IMPLEMENTACIJU REGIONALNE STRATEGIJE ZNANOSTI I ISTRAŽIVANJA ZAPADNOG BALKANA ZA INOVACIJE (WISE)</v>
          </cell>
          <cell r="E117" t="str">
            <v>0150</v>
          </cell>
        </row>
        <row r="118">
          <cell r="C118" t="str">
            <v>K110283</v>
          </cell>
          <cell r="D118" t="str">
            <v>OPREMANJE OSNOVNOŠKOLSKIH KNJIŽNICA OBVEZNOM LEKTIROM I STRUČNOM LITERATUROM</v>
          </cell>
          <cell r="E118" t="str">
            <v>0912</v>
          </cell>
        </row>
        <row r="119">
          <cell r="C119" t="str">
            <v>K110291</v>
          </cell>
          <cell r="D119" t="str">
            <v>OPREMANJE SREDNJOŠKOLSKIH KNJIŽNICA LEKTIROM I STRUČNOM LITERATUROM</v>
          </cell>
          <cell r="E119" t="str">
            <v>0922</v>
          </cell>
        </row>
        <row r="120">
          <cell r="C120" t="str">
            <v>K252755</v>
          </cell>
          <cell r="D120" t="str">
            <v>RAČUNALNO KOMUNIKACIJSKA INFRASTRUKTURA U OSNOVNIM I SREDNJIM ŠKOLAMA</v>
          </cell>
          <cell r="E120" t="str">
            <v>0980</v>
          </cell>
        </row>
        <row r="121">
          <cell r="C121" t="str">
            <v>K578010</v>
          </cell>
          <cell r="D121" t="str">
            <v>IZGRADNJA DJEČJEG CENTRA VOŠTARNICA</v>
          </cell>
          <cell r="E121" t="str">
            <v>0911</v>
          </cell>
        </row>
        <row r="122">
          <cell r="C122" t="str">
            <v>K578051</v>
          </cell>
          <cell r="D122" t="str">
            <v>OP KONKURENTNOST I KOHEZIJA 2014.-2020., PRIORITET 1, 9 i 10</v>
          </cell>
          <cell r="E122" t="str">
            <v>0150</v>
          </cell>
        </row>
        <row r="123">
          <cell r="C123" t="str">
            <v>K578063</v>
          </cell>
          <cell r="D123" t="str">
            <v>PROJEKT "HRVATSKA: USUSRET ODRŽIVOM, PRAVEDNOM I UČINKOVITOM OBRAZOVANJU"</v>
          </cell>
          <cell r="E123" t="str">
            <v>0970</v>
          </cell>
        </row>
        <row r="124">
          <cell r="C124" t="str">
            <v>K578064</v>
          </cell>
          <cell r="D124" t="str">
            <v>CENTAR ZA ODGOJ I OBRAZOVANJE ČAKOVEC</v>
          </cell>
          <cell r="E124" t="str">
            <v>0912</v>
          </cell>
        </row>
        <row r="125">
          <cell r="C125" t="str">
            <v>K578068</v>
          </cell>
          <cell r="D125" t="str">
            <v>IZGRADNJA, DOGRADNJA, REKONSTRUKCIJA I OPREMANJE SREDNJIH ŠKOLA - NPOO (C3.1.R1-I3)</v>
          </cell>
          <cell r="E125" t="str">
            <v>0922</v>
          </cell>
        </row>
        <row r="126">
          <cell r="C126" t="str">
            <v>K578070</v>
          </cell>
          <cell r="D126" t="str">
            <v>POBOLJŠANJE UČINKOVITOSTI JAVNIH ULAGANJA NA PODRUČJU ISTRAŽIVANJA, RAZVOJA I INOVACIJA - NPOO (C3.2.R3)</v>
          </cell>
          <cell r="E126" t="str">
            <v>0150</v>
          </cell>
        </row>
        <row r="127">
          <cell r="C127" t="str">
            <v>K579064</v>
          </cell>
          <cell r="D127" t="str">
            <v>KAPITALNE INVESTICIJE U OSNOVNOM I SREDNJEM ŠKOLSTVU</v>
          </cell>
          <cell r="E127" t="str">
            <v>0970</v>
          </cell>
        </row>
        <row r="128">
          <cell r="C128" t="str">
            <v>K621173</v>
          </cell>
          <cell r="D128" t="str">
            <v>INFORMACIJSKA INFRASTRUKTURA SUSTAVA VISOKOG OBRAZOVANJA</v>
          </cell>
          <cell r="E128" t="str">
            <v>0942</v>
          </cell>
        </row>
        <row r="129">
          <cell r="C129" t="str">
            <v>K622113</v>
          </cell>
          <cell r="D129" t="str">
            <v>ULAGANJE U ODRŽAVANJE ZNANSTVENOISTRAŽIVAČKE OPREME I INFRASTRUKTURE</v>
          </cell>
          <cell r="E129" t="str">
            <v>0150</v>
          </cell>
        </row>
        <row r="130">
          <cell r="C130" t="str">
            <v>K676058</v>
          </cell>
          <cell r="D130" t="str">
            <v>PROSVJETNO-KULTURNI CENTAR MAĐARA - IZGRADNJA UČENIČKOG DOMA</v>
          </cell>
          <cell r="E130" t="str">
            <v>0922</v>
          </cell>
        </row>
        <row r="131">
          <cell r="C131" t="str">
            <v>K676064</v>
          </cell>
          <cell r="D131" t="str">
            <v>TALIJANSKA SŠ LEONARDO DA VINCI BUJE-REKONSTRUKCIJA I DOGRADNJA</v>
          </cell>
          <cell r="E131" t="str">
            <v>0922</v>
          </cell>
        </row>
        <row r="132">
          <cell r="C132" t="str">
            <v>K676064</v>
          </cell>
          <cell r="D132" t="str">
            <v>TALIJANSKA SŠ LEONARDO DA VINCI BUJE-REKONSTRUKCIJA I DOGRADNJA</v>
          </cell>
          <cell r="E132" t="str">
            <v>0970</v>
          </cell>
        </row>
        <row r="133">
          <cell r="C133" t="str">
            <v>K676066</v>
          </cell>
          <cell r="D133" t="str">
            <v>OBNOVA ZGRADA OŠTEĆENIH U POTRESU S ENERGETSKOM OBNOVOM - NPOO (C6.1.R1-I2)</v>
          </cell>
          <cell r="E133" t="str">
            <v>0970</v>
          </cell>
        </row>
        <row r="134">
          <cell r="C134" t="str">
            <v>K676067</v>
          </cell>
          <cell r="D134" t="str">
            <v>IZGRADNJA, DOGRADNJA, REKONSTRUKCIJA I OPREMANJE PREDŠKOLSKIH USTANOVA - NPOO (C3.1.R1-I1)</v>
          </cell>
          <cell r="E134" t="str">
            <v>0911</v>
          </cell>
        </row>
        <row r="135">
          <cell r="C135" t="str">
            <v>K676069</v>
          </cell>
          <cell r="D135" t="str">
            <v>STVARANJE OKVIRA ZA PRIVLAČENJE STUDENATA I ISTRAŽIVAČA U STEM I ICT PODRUČJIMA - NPOO (C3.2.R2)</v>
          </cell>
          <cell r="E135" t="str">
            <v>0150</v>
          </cell>
        </row>
        <row r="136">
          <cell r="C136" t="str">
            <v>K733061</v>
          </cell>
          <cell r="D136" t="str">
            <v>OSNOVNA ŠKOLA MILAN AMRUŠ SLAVONSKI BROD</v>
          </cell>
          <cell r="E136" t="str">
            <v>0912</v>
          </cell>
        </row>
        <row r="137">
          <cell r="C137" t="str">
            <v>K733067</v>
          </cell>
          <cell r="D137" t="str">
            <v>OP UČINKOVITI LJUDSKI POTENCIJALI 2021.-2027., PRIORITET 2</v>
          </cell>
          <cell r="E137" t="str">
            <v>0950</v>
          </cell>
        </row>
        <row r="138">
          <cell r="C138" t="str">
            <v>K767031</v>
          </cell>
          <cell r="D138" t="str">
            <v>OŠ MIJATA STOJANOVIĆA U BABINOJ GREDI</v>
          </cell>
          <cell r="E138" t="str">
            <v>0912</v>
          </cell>
        </row>
        <row r="139">
          <cell r="C139" t="str">
            <v>K767032</v>
          </cell>
          <cell r="D139" t="str">
            <v>OBRTNIČKA ŠKOLA SISAK</v>
          </cell>
          <cell r="E139" t="str">
            <v>0922</v>
          </cell>
        </row>
        <row r="140">
          <cell r="C140" t="str">
            <v>K768066</v>
          </cell>
          <cell r="D140" t="str">
            <v>OBNOVA INFRASTRUKTURE I OPREME U PODRUČJU OBRAZOVANJA OŠTEĆENE POTRESOM</v>
          </cell>
          <cell r="E140" t="str">
            <v>0970</v>
          </cell>
        </row>
        <row r="141">
          <cell r="C141" t="str">
            <v>K768067</v>
          </cell>
          <cell r="D141" t="str">
            <v>IZGRADNJA, DOGRADNJA, REKONSTRUKCIJA I OPREMANJE OSNOVNIH ŠKOLA ZA POTREBE JEDNOSMJENSKOG RADA I CJELODNEVNE NASTAVE - NPOO (C3.1.R1-I2)</v>
          </cell>
          <cell r="E141" t="str">
            <v>0912</v>
          </cell>
        </row>
        <row r="142">
          <cell r="C142" t="str">
            <v>K768069</v>
          </cell>
          <cell r="D142" t="str">
            <v>REFORMA I JAČANJE KAPACITETA JAVNOG ZNANSTVENO-ISTRAIŽIVAČKOG SEKTORA ZA ISTRAŽIVANJE I RAZVOJ - NPOO (C3.2.R1)</v>
          </cell>
          <cell r="E142" t="str">
            <v>0150</v>
          </cell>
        </row>
        <row r="143">
          <cell r="C143" t="str">
            <v>K768070</v>
          </cell>
          <cell r="D143" t="str">
            <v>OBNOVA INFRASTRUKTURE U PODRUČJU OBRAZOVANJA OŠTEĆENE POTRESOM FSEU.2022.MZO</v>
          </cell>
          <cell r="E143" t="str">
            <v>0970</v>
          </cell>
        </row>
        <row r="144">
          <cell r="C144" t="str">
            <v>K818050</v>
          </cell>
          <cell r="D144" t="str">
            <v>OP UČINKOVITI LJUDSKI POTENCIJALI 2014.-2020., PRIORITET 3 i 4</v>
          </cell>
          <cell r="E144" t="str">
            <v>0950</v>
          </cell>
        </row>
        <row r="145">
          <cell r="C145" t="str">
            <v>T580070</v>
          </cell>
          <cell r="D145" t="str">
            <v>SANACIJA POSLJEDICA POTRESA</v>
          </cell>
          <cell r="E145" t="str">
            <v>0970</v>
          </cell>
        </row>
        <row r="146">
          <cell r="C146" t="str">
            <v>A621001</v>
          </cell>
          <cell r="D146" t="str">
            <v>REDOVNA DJELATNOST SVEUČILIŠTA U ZAGREBU</v>
          </cell>
          <cell r="E146" t="str">
            <v>0942</v>
          </cell>
        </row>
        <row r="147">
          <cell r="C147" t="str">
            <v>A621002</v>
          </cell>
          <cell r="D147" t="str">
            <v>REDOVNA DJELATNOST SVEUČILIŠTA U RIJECI</v>
          </cell>
          <cell r="E147" t="str">
            <v>0942</v>
          </cell>
        </row>
        <row r="148">
          <cell r="C148" t="str">
            <v>A621003</v>
          </cell>
          <cell r="D148" t="str">
            <v>REDOVNA DJELATNOST SVEUČILIŠTA U OSIJEKU</v>
          </cell>
          <cell r="E148" t="str">
            <v>0942</v>
          </cell>
        </row>
        <row r="149">
          <cell r="C149" t="str">
            <v>A621004</v>
          </cell>
          <cell r="D149" t="str">
            <v>REDOVNA DJELATNOST SVEUČILIŠTA U SPLITU</v>
          </cell>
          <cell r="E149" t="str">
            <v>0942</v>
          </cell>
        </row>
        <row r="150">
          <cell r="C150" t="str">
            <v>A621038</v>
          </cell>
          <cell r="D150" t="str">
            <v>PROGRAMI VJEŽBAONICA VISOKIH UČILIŠTA</v>
          </cell>
          <cell r="E150" t="str">
            <v>0942</v>
          </cell>
        </row>
        <row r="151">
          <cell r="C151" t="str">
            <v>A621074</v>
          </cell>
          <cell r="D151" t="str">
            <v>REDOVNA DJELATNOST SVEUČILIŠTA U ZADRU</v>
          </cell>
          <cell r="E151" t="str">
            <v>0942</v>
          </cell>
        </row>
        <row r="152">
          <cell r="C152" t="str">
            <v>A621138</v>
          </cell>
          <cell r="D152" t="str">
            <v>REDOVNA DJELATNOST SVEUČILIŠTA U DUBROVNIKU</v>
          </cell>
          <cell r="E152" t="str">
            <v>0942</v>
          </cell>
        </row>
        <row r="153">
          <cell r="C153" t="str">
            <v>A621148</v>
          </cell>
          <cell r="D153" t="str">
            <v>REDOVNA DJELATNOST VELEUČILIŠTA I VISOKIH ŠKOLA</v>
          </cell>
          <cell r="E153" t="str">
            <v>0942</v>
          </cell>
        </row>
        <row r="154">
          <cell r="C154" t="str">
            <v>A621168</v>
          </cell>
          <cell r="D154" t="str">
            <v>REDOVNA DJELATNOST SVEUČILIŠTA U PULI</v>
          </cell>
          <cell r="E154" t="str">
            <v>0942</v>
          </cell>
        </row>
        <row r="155">
          <cell r="C155" t="str">
            <v>A621180</v>
          </cell>
          <cell r="D155" t="str">
            <v>REKTORSKI ZBOR</v>
          </cell>
          <cell r="E155" t="str">
            <v>0942</v>
          </cell>
        </row>
        <row r="156">
          <cell r="C156" t="str">
            <v>A621181</v>
          </cell>
          <cell r="D156" t="str">
            <v>PRAVOMOĆNE SUDSKE PRESUDE</v>
          </cell>
          <cell r="E156" t="str">
            <v>0942</v>
          </cell>
        </row>
        <row r="157">
          <cell r="C157" t="str">
            <v>A621183</v>
          </cell>
          <cell r="D157" t="str">
            <v>STIPENDIJE I ŠKOLARINE ZA DOKTORSKI STUDIJ</v>
          </cell>
          <cell r="E157" t="str">
            <v>0942</v>
          </cell>
        </row>
        <row r="158">
          <cell r="C158" t="str">
            <v>A622012</v>
          </cell>
          <cell r="D158" t="str">
            <v>REDOVNA DJELATNOST SEIZMOLOŠKE SLUŽBE</v>
          </cell>
          <cell r="E158" t="str">
            <v>0942</v>
          </cell>
        </row>
        <row r="159">
          <cell r="C159" t="str">
            <v>A622122</v>
          </cell>
          <cell r="D159" t="str">
            <v>PROGRAMSKO FINANCIRANJE JAVNIH VISOKIH UČILIŠTA</v>
          </cell>
          <cell r="E159" t="str">
            <v>0942</v>
          </cell>
        </row>
        <row r="160">
          <cell r="C160" t="str">
            <v>A679071</v>
          </cell>
          <cell r="D160" t="str">
            <v>EU PROJEKTI SVEUČILIŠTA U OSIJEKU (IZ EVIDENCIJSKIH PRIHODA)</v>
          </cell>
          <cell r="E160" t="str">
            <v>0942</v>
          </cell>
        </row>
        <row r="161">
          <cell r="C161" t="str">
            <v>A679072</v>
          </cell>
          <cell r="D161" t="str">
            <v>EU PROJEKTI SVEUČILIŠTA U RIJECI (IZ EVIDENCIJSKIH PRIHODA)</v>
          </cell>
          <cell r="E161" t="str">
            <v>0942</v>
          </cell>
        </row>
        <row r="162">
          <cell r="C162" t="str">
            <v>A679073</v>
          </cell>
          <cell r="D162" t="str">
            <v>EU PROJEKTI SVEUČILIŠTA U DUBROVNIKU (IZ EVIDENCIJSKIH PRIHODA)</v>
          </cell>
          <cell r="E162" t="str">
            <v>0942</v>
          </cell>
        </row>
        <row r="163">
          <cell r="C163" t="str">
            <v>A679074</v>
          </cell>
          <cell r="D163" t="str">
            <v>EU PROJEKTI SVEUČILIŠTA U ZADRU (IZ EVIDENCIJSKIH PRIHODA)</v>
          </cell>
          <cell r="E163" t="str">
            <v>0942</v>
          </cell>
        </row>
        <row r="164">
          <cell r="C164" t="str">
            <v>A679075</v>
          </cell>
          <cell r="D164" t="str">
            <v>EU PROJEKTI SVEUČILIŠTA U PULI (IZ EVIDENCIJSKIH PRIHODA)</v>
          </cell>
          <cell r="E164" t="str">
            <v>0942</v>
          </cell>
        </row>
        <row r="165">
          <cell r="C165" t="str">
            <v>A679076</v>
          </cell>
          <cell r="D165" t="str">
            <v>EU PROJEKTI VELEUČILIŠTA I VISOKIH ŠKOLA (IZ EVIDENCIJSKIH PRIHODA)</v>
          </cell>
          <cell r="E165" t="str">
            <v>0942</v>
          </cell>
        </row>
        <row r="166">
          <cell r="C166" t="str">
            <v>A679077</v>
          </cell>
          <cell r="D166" t="str">
            <v>EU PROJEKTI SVEUČILIŠTA U SPLITU (IZ EVIDENCIJSKIH PRIHODA)</v>
          </cell>
          <cell r="E166" t="str">
            <v>0942</v>
          </cell>
        </row>
        <row r="167">
          <cell r="C167" t="str">
            <v>A679078</v>
          </cell>
          <cell r="D167" t="str">
            <v>EU PROJEKTI SVEUČILIŠTA U ZAGREBU (IZ EVIDENCIJSKIH PRIHODA)</v>
          </cell>
          <cell r="E167" t="str">
            <v>0942</v>
          </cell>
        </row>
        <row r="168">
          <cell r="C168" t="str">
            <v>A679079</v>
          </cell>
          <cell r="D168" t="str">
            <v>SVEUČILIŠTE U ZAGREBU - BICRO BIOCentar</v>
          </cell>
          <cell r="E168" t="str">
            <v>0942</v>
          </cell>
        </row>
        <row r="169">
          <cell r="C169" t="str">
            <v>A679080</v>
          </cell>
          <cell r="D169" t="str">
            <v>REDOVNA DJELATNOST SVEUČILIŠTA SJEVER</v>
          </cell>
          <cell r="E169" t="str">
            <v>0942</v>
          </cell>
        </row>
        <row r="170">
          <cell r="C170" t="str">
            <v>A679080</v>
          </cell>
          <cell r="D170" t="str">
            <v>REDOVNA DJELATNOST SVEUČILIŠTA SJEVER</v>
          </cell>
          <cell r="E170" t="str">
            <v>0960</v>
          </cell>
        </row>
        <row r="171">
          <cell r="C171" t="str">
            <v>A679081</v>
          </cell>
          <cell r="D171" t="str">
            <v>EU PROJEKTI SVEUČILIŠTA SJEVER (IZ EVIDENCIJSKIH PRIHODA)</v>
          </cell>
          <cell r="E171" t="str">
            <v>0942</v>
          </cell>
        </row>
        <row r="172">
          <cell r="C172" t="str">
            <v>A679088</v>
          </cell>
          <cell r="D172" t="str">
            <v>REDOVNA DJELATNOST SVEUČILIŠTA U ZAGREBU (IZ EVIDENCIJSKIH PRIHODA)</v>
          </cell>
          <cell r="E172" t="str">
            <v>0942</v>
          </cell>
        </row>
        <row r="173">
          <cell r="C173" t="str">
            <v>A679089</v>
          </cell>
          <cell r="D173" t="str">
            <v>REDOVNA DJELATNOST SVEUČILIŠTA U RIJECI (IZ EVIDENCIJSKIH PRIHODA)</v>
          </cell>
          <cell r="E173" t="str">
            <v>0942</v>
          </cell>
        </row>
        <row r="174">
          <cell r="C174" t="str">
            <v>A679090</v>
          </cell>
          <cell r="D174" t="str">
            <v>REDOVNA DJELATNOST SVEUČILIŠTA U OSIJEKU (IZ EVIDENCIJSKIH PRIHODA)</v>
          </cell>
          <cell r="E174" t="str">
            <v>0942</v>
          </cell>
        </row>
        <row r="175">
          <cell r="C175" t="str">
            <v>A679091</v>
          </cell>
          <cell r="D175" t="str">
            <v>REDOVNA DJELATNOST SVEUČILIŠTA U SPLITU (IZ EVIDENCIJSKIH PRIHODA)</v>
          </cell>
          <cell r="E175" t="str">
            <v>0942</v>
          </cell>
        </row>
        <row r="176">
          <cell r="C176" t="str">
            <v>A679092</v>
          </cell>
          <cell r="D176" t="str">
            <v>REDOVNA DJELATNOST SVEUČILIŠTA U ZADRU (IZ EVIDENCIJSKIH PRIHODA)</v>
          </cell>
          <cell r="E176" t="str">
            <v>0942</v>
          </cell>
        </row>
        <row r="177">
          <cell r="C177" t="str">
            <v>A679093</v>
          </cell>
          <cell r="D177" t="str">
            <v>REDOVNA DJELATNOST SVEUČILIŠTA U DUBROVNIKU (IZ EVIDENCIJSKIH PRIHODA)</v>
          </cell>
          <cell r="E177" t="str">
            <v>0942</v>
          </cell>
        </row>
        <row r="178">
          <cell r="C178" t="str">
            <v>A679094</v>
          </cell>
          <cell r="D178" t="str">
            <v>REDOVNA DJELATNOST VELEUČILIŠTA I VISOKIH ŠKOLA (IZ EVIDENCIJSKIH PRIHODA)</v>
          </cell>
          <cell r="E178" t="str">
            <v>0942</v>
          </cell>
        </row>
        <row r="179">
          <cell r="C179" t="str">
            <v>A679095</v>
          </cell>
          <cell r="D179" t="str">
            <v>REDOVNA DJELATNOST SVEUČILIŠTA U PULI (IZ EVIDENCIJSKIH PRIHODA)</v>
          </cell>
          <cell r="E179" t="str">
            <v>0942</v>
          </cell>
        </row>
        <row r="180">
          <cell r="C180" t="str">
            <v>A679096</v>
          </cell>
          <cell r="D180" t="str">
            <v>REDOVNA DJELATNOST SVEUČILIŠTA SJEVER (IZ EVIDENCIJSKIH PRIHODA)</v>
          </cell>
          <cell r="E180" t="str">
            <v>0942</v>
          </cell>
        </row>
        <row r="181">
          <cell r="C181" t="str">
            <v>A679110</v>
          </cell>
          <cell r="D181" t="str">
            <v>POTPORA UMJETNIČKIM STUDIJIMA</v>
          </cell>
          <cell r="E181" t="str">
            <v>0942</v>
          </cell>
        </row>
        <row r="182">
          <cell r="C182" t="str">
            <v>A679112</v>
          </cell>
          <cell r="D182" t="str">
            <v>REDOVNA DJELATNOST SVEUČILIŠTA U SLAVONSKOM BRODU</v>
          </cell>
          <cell r="E182" t="str">
            <v>0942</v>
          </cell>
        </row>
        <row r="183">
          <cell r="C183" t="str">
            <v>A679114</v>
          </cell>
          <cell r="D183" t="str">
            <v>REDOVNA DJELATNOST SVEUČILIŠTA U SLAVONSKOM BRODU (IZ EVIDENCIJSKIH PRIHODA)</v>
          </cell>
          <cell r="E183" t="str">
            <v>0942</v>
          </cell>
        </row>
        <row r="184">
          <cell r="C184" t="str">
            <v>A679115</v>
          </cell>
          <cell r="D184" t="str">
            <v>EU PROJEKTI SVEUČILIŠTA U SLAVONSKOM BRODU  (IZ EVIDENCIJSKIH PRIHODA)</v>
          </cell>
          <cell r="E184" t="str">
            <v>0942</v>
          </cell>
        </row>
        <row r="185">
          <cell r="C185" t="str">
            <v>A679117</v>
          </cell>
          <cell r="D185" t="str">
            <v>HPC - PROJEKT ISTRAŽIVANJA NA PODRUČJU POTRESNOG INŽENJERSTVA</v>
          </cell>
          <cell r="E185" t="str">
            <v>0942</v>
          </cell>
        </row>
        <row r="186">
          <cell r="C186" t="str">
            <v>A679118</v>
          </cell>
          <cell r="D186" t="str">
            <v>PROJEKT PRAĆENJA GEOLOŠKIH HAZARDA I RIZIKA NAKON POTRESA U PETRINJI</v>
          </cell>
          <cell r="E186" t="str">
            <v>0942</v>
          </cell>
        </row>
        <row r="187">
          <cell r="C187" t="str">
            <v>A679123</v>
          </cell>
          <cell r="D187" t="str">
            <v>ERASMUS PLUS - EUROPSKO ISTRAŽIVANJE PRAĆENJA OSOBA S DIPLOMOM - GT HRVATSKA</v>
          </cell>
          <cell r="E187" t="str">
            <v>0942</v>
          </cell>
        </row>
        <row r="188">
          <cell r="C188" t="str">
            <v>K621061</v>
          </cell>
          <cell r="D188" t="str">
            <v>ODRŽAVANJE OBJEKATA VISOKOOBRAZOVNIH USTANOVA</v>
          </cell>
          <cell r="E188" t="str">
            <v>0942</v>
          </cell>
        </row>
        <row r="189">
          <cell r="C189" t="str">
            <v>K679084</v>
          </cell>
          <cell r="D189" t="str">
            <v>OP KONKURENTNOST I KOHEZIJA 2014.-2020., PRIORITET 1, 9 i 10</v>
          </cell>
          <cell r="E189" t="str">
            <v>0942</v>
          </cell>
        </row>
        <row r="190">
          <cell r="C190" t="str">
            <v>K679106</v>
          </cell>
          <cell r="D190" t="str">
            <v>OP UČINKOVITI LJUDSKI POTENCIJALI 2014.-2020., PRIORITET 3</v>
          </cell>
          <cell r="E190" t="str">
            <v>0942</v>
          </cell>
        </row>
        <row r="191">
          <cell r="C191" t="str">
            <v>K679116</v>
          </cell>
          <cell r="D191" t="str">
            <v>OBNOVA INFRASTRUKTURE I OPREME U PODRUČJU OBRAZOVANJA OŠTEĆENE POTRESOM</v>
          </cell>
          <cell r="E191" t="str">
            <v>0942</v>
          </cell>
        </row>
        <row r="192">
          <cell r="C192" t="str">
            <v>K679119</v>
          </cell>
          <cell r="D192" t="str">
            <v>OBNOVA ZGRADA OŠTEĆENIH U POTRESU S ENERGETSKOM OBNOVOM - NPOO (C6.1.R1-I2)</v>
          </cell>
          <cell r="E192" t="str">
            <v>0942</v>
          </cell>
        </row>
        <row r="193">
          <cell r="C193" t="str">
            <v>K679122</v>
          </cell>
          <cell r="D193" t="str">
            <v>RAZVOJ MREŽE SEIZMOLOŠKIH PODATAKA (C6.1.R4-I1)</v>
          </cell>
          <cell r="E193" t="str">
            <v>0942</v>
          </cell>
        </row>
        <row r="194">
          <cell r="C194" t="str">
            <v>A622000</v>
          </cell>
          <cell r="D194" t="str">
            <v>REDOVNA DJELATNOST JAVNIH INSTITUTA</v>
          </cell>
          <cell r="E194" t="str">
            <v>0150</v>
          </cell>
        </row>
        <row r="195">
          <cell r="C195" t="str">
            <v>A622002</v>
          </cell>
          <cell r="D195" t="str">
            <v>PROGRAM USAVRŠAVANJA ZNANSTVENIH NOVAKA</v>
          </cell>
          <cell r="E195" t="str">
            <v>0150</v>
          </cell>
        </row>
        <row r="196">
          <cell r="C196" t="str">
            <v>A622009</v>
          </cell>
          <cell r="D196" t="str">
            <v>POTICAJ RAZVOJA ZNANOSTI I ULAGANJA U KADROVE - FINANCIRANJE ŠKOLARINA ZA POSLIJEDIPLOMSKI STUDIJ</v>
          </cell>
          <cell r="E196" t="str">
            <v>0150</v>
          </cell>
        </row>
        <row r="197">
          <cell r="C197" t="str">
            <v>A622011</v>
          </cell>
          <cell r="D197" t="str">
            <v>REDOVNA DJELATNOST GEOLOŠKE SLUŽBE</v>
          </cell>
          <cell r="E197" t="str">
            <v>0150</v>
          </cell>
        </row>
        <row r="198">
          <cell r="C198" t="str">
            <v>A622120</v>
          </cell>
          <cell r="D198" t="str">
            <v>PRAVOMOĆNE SUDSKE PRESUDE</v>
          </cell>
          <cell r="E198" t="str">
            <v>0150</v>
          </cell>
        </row>
        <row r="199">
          <cell r="C199" t="str">
            <v>A622125</v>
          </cell>
          <cell r="D199" t="str">
            <v>EU PROJEKTI JAVNIH INSTITUTA (IZ EVIDENCIJSKIH PRIHODA)</v>
          </cell>
          <cell r="E199" t="str">
            <v>0150</v>
          </cell>
        </row>
        <row r="200">
          <cell r="C200" t="str">
            <v>A622132</v>
          </cell>
          <cell r="D200" t="str">
            <v>REDOVNA DJELATNOST JAVNIH INSTITUTA (IZ EVIDENCIJSKIH PRIHODA)</v>
          </cell>
          <cell r="E200" t="str">
            <v>0150</v>
          </cell>
        </row>
        <row r="201">
          <cell r="C201" t="str">
            <v>A622137</v>
          </cell>
          <cell r="D201" t="str">
            <v>PROGRAMSKO FINANCIRANJE JAVNIH ZNANSTVENIH INSTITUTA</v>
          </cell>
          <cell r="E201" t="str">
            <v>0150</v>
          </cell>
        </row>
        <row r="202">
          <cell r="C202" t="str">
            <v>K622128</v>
          </cell>
          <cell r="D202" t="str">
            <v>OP KONKURENTNOST I KOHEZIJA 2014.-2020., PRIORITET 1 i 10</v>
          </cell>
          <cell r="E202" t="str">
            <v>0150</v>
          </cell>
        </row>
        <row r="203">
          <cell r="C203" t="str">
            <v>K622138</v>
          </cell>
          <cell r="D203" t="str">
            <v>OBNOVA INFRASTRUKTURE I OPREME U PODRUČJU OBRAZOVANJA OŠTEĆENE POTRESOM</v>
          </cell>
          <cell r="E203" t="str">
            <v>0150</v>
          </cell>
        </row>
        <row r="204">
          <cell r="C204" t="str">
            <v>K622139</v>
          </cell>
          <cell r="D204" t="str">
            <v>OBNOVA ZGRADA OŠTEĆENIH U POTRESU S ENERGETSKOM OBNOVOM - NPOO (C6.1.R1-I2)</v>
          </cell>
          <cell r="E204" t="str">
            <v>0150</v>
          </cell>
        </row>
        <row r="205">
          <cell r="C205" t="str">
            <v>K622142</v>
          </cell>
          <cell r="D205" t="str">
            <v>RAZVOJ ODRŽIVOG, INOVATIVNOG I OTPORNOG TURIZMA  (C1.6 R1) - NPOO</v>
          </cell>
          <cell r="E205" t="str">
            <v>0150</v>
          </cell>
        </row>
        <row r="206">
          <cell r="C206" t="str">
            <v>A763000</v>
          </cell>
          <cell r="D206" t="str">
            <v>ADMINISTRACIJA I UPRAVLJANJE DRŽAVNOG ZAVODA ZA INTELEKTUALNO VLASNIŠTVO</v>
          </cell>
          <cell r="E206" t="str">
            <v>0150</v>
          </cell>
        </row>
        <row r="207">
          <cell r="C207" t="str">
            <v>T763005</v>
          </cell>
          <cell r="D207" t="str">
            <v>SURADNJA DZIV-a S UREDOM EUROPSKE UNIJE ZA INTELEKTUALNO VLASNIŠTVO (EUIPO)</v>
          </cell>
          <cell r="E207" t="str">
            <v>0150</v>
          </cell>
        </row>
        <row r="208">
          <cell r="C208" t="str">
            <v>A622017</v>
          </cell>
          <cell r="D208" t="str">
            <v>ADMINISTRACIJA I UPRAVLJANJE NACIONALNE SVEUČILIŠNE KNJIŽNICE</v>
          </cell>
          <cell r="E208" t="str">
            <v>0820</v>
          </cell>
        </row>
        <row r="209">
          <cell r="C209" t="str">
            <v>A622131</v>
          </cell>
          <cell r="D209" t="str">
            <v>NABAVA INOZEMNIH ZNANSTVENIH ČASOPISA</v>
          </cell>
          <cell r="E209" t="str">
            <v>0820</v>
          </cell>
        </row>
        <row r="210">
          <cell r="C210" t="str">
            <v>A622134</v>
          </cell>
          <cell r="D210" t="str">
            <v>ADMINISTRACIJA I UPRAVLJANJE NACIONALNE SVEUČILIŠNE KNJIŽNICE (IZ EVIDENCIJSKIH PRIHODA)</v>
          </cell>
          <cell r="E210" t="str">
            <v>0820</v>
          </cell>
        </row>
        <row r="211">
          <cell r="C211" t="str">
            <v>K622116</v>
          </cell>
          <cell r="D211" t="str">
            <v>KNJIGE, UMJETNIČKA DJELA I OSTALE IZLOŽBENE VRIJEDNOSTI</v>
          </cell>
          <cell r="E211" t="str">
            <v>0820</v>
          </cell>
        </row>
        <row r="212">
          <cell r="C212" t="str">
            <v>A628009</v>
          </cell>
          <cell r="D212" t="str">
            <v>ADMINISTRACIJA I UPRAVLJANJE HRVATSKE AKADEMSKE I ISTRAŽIVAČKE MREŽE CARNET</v>
          </cell>
          <cell r="E212" t="str">
            <v>0133</v>
          </cell>
        </row>
        <row r="213">
          <cell r="C213" t="str">
            <v>A628011</v>
          </cell>
          <cell r="D213" t="str">
            <v>PROGRAM TELEKOMUNIKACIJSKIH KAPACITETA ZA MREŽU CARNET</v>
          </cell>
          <cell r="E213" t="str">
            <v>0133</v>
          </cell>
        </row>
        <row r="214">
          <cell r="C214" t="str">
            <v>A628015</v>
          </cell>
          <cell r="D214" t="str">
            <v>UKLJUČIVANJE MREŽE CARNET U PAN-EUROPSKE AKADEMSKE I ISTRAŽIVAČKE MREŽE</v>
          </cell>
          <cell r="E214" t="str">
            <v>0460</v>
          </cell>
        </row>
        <row r="215">
          <cell r="C215" t="str">
            <v>A628068</v>
          </cell>
          <cell r="D215" t="str">
            <v>SUDJELOVANJE NA IZGRADNJI, TESTIRANJU I RAZVOJU OKOSNICE PAN-EUROPSKE RAČUNALNO KOMUNIKACIJSKE MREŽE</v>
          </cell>
          <cell r="E215" t="str">
            <v>0133</v>
          </cell>
        </row>
        <row r="216">
          <cell r="C216" t="str">
            <v>A628070</v>
          </cell>
          <cell r="D216" t="str">
            <v>PROGRAM OBJEDINJAVANJA I ODRŽAVANJA NACIONALNIH INFORMACIJSKIH SERVISA I E-ŠKOLA</v>
          </cell>
          <cell r="E216" t="str">
            <v>0133</v>
          </cell>
        </row>
        <row r="217">
          <cell r="C217" t="str">
            <v>A628074</v>
          </cell>
          <cell r="D217" t="str">
            <v>PROGRAMI ZAJEDNICE</v>
          </cell>
          <cell r="E217" t="str">
            <v>0133</v>
          </cell>
        </row>
        <row r="218">
          <cell r="C218" t="str">
            <v>A628089</v>
          </cell>
          <cell r="D218" t="str">
            <v>JAČANJE KAPACITETA NACIONALNOG CERT-A I POBOLJŠANJE SURADNJE NA HR I EU RAZINI - GROWCERT</v>
          </cell>
          <cell r="E218" t="str">
            <v>0133</v>
          </cell>
        </row>
        <row r="219">
          <cell r="C219" t="str">
            <v>A628089</v>
          </cell>
          <cell r="D219" t="str">
            <v>JAČANJE KAPACITETA NACIONALNOG CERT-A I POBOLJŠANJE SURADNJE NA HR I EU RAZINI - GROWCERT</v>
          </cell>
          <cell r="E219" t="str">
            <v>0970</v>
          </cell>
        </row>
        <row r="220">
          <cell r="C220" t="str">
            <v>A628090</v>
          </cell>
          <cell r="D220" t="str">
            <v>UNAPRJEĐENJE JEDNAKIH MOGUĆNOSTI U OBRAZOVANJU ZA UČENIKE S TEŠKOĆAMA U RAZVOJU</v>
          </cell>
          <cell r="E220" t="str">
            <v>0133</v>
          </cell>
        </row>
        <row r="221">
          <cell r="C221" t="str">
            <v>A628091</v>
          </cell>
          <cell r="D221" t="str">
            <v>OBRAZOVANJE U RURALNIM PODRUČJIMA - LEARNING FROM THE EXTREMES, A RURAL SCHOOLS INNOVATION ROADMAP</v>
          </cell>
          <cell r="E221" t="str">
            <v>0133</v>
          </cell>
        </row>
        <row r="222">
          <cell r="C222" t="str">
            <v>K406669</v>
          </cell>
          <cell r="D222" t="str">
            <v>CARNET - ZAJEDNIČKA RK INFRASTRUKTURA</v>
          </cell>
          <cell r="E222" t="str">
            <v>0133</v>
          </cell>
        </row>
        <row r="223">
          <cell r="C223" t="str">
            <v>K628069</v>
          </cell>
          <cell r="D223" t="str">
            <v>ULAGANJE U OPREMU ZA ODRŽAVANJE NACIONALNIH I INFORMACIJSKIH SERVISA</v>
          </cell>
          <cell r="E223" t="str">
            <v>0133</v>
          </cell>
        </row>
        <row r="224">
          <cell r="C224" t="str">
            <v>K628080</v>
          </cell>
          <cell r="D224" t="str">
            <v>OP KONKURENTNOST I KOHEZIJA 2014.-2020., PRIORITET 9</v>
          </cell>
          <cell r="E224" t="str">
            <v>0970</v>
          </cell>
        </row>
        <row r="225">
          <cell r="C225" t="str">
            <v>K628081</v>
          </cell>
          <cell r="D225" t="str">
            <v>OP UČINKOVITI LJUDSKI POTENCIJALI 2014.-2020., PRIORITET 3 i 4</v>
          </cell>
          <cell r="E225" t="str">
            <v>0970</v>
          </cell>
        </row>
        <row r="226">
          <cell r="C226" t="str">
            <v>K628093</v>
          </cell>
          <cell r="D226" t="str">
            <v>DIGITALNA PREOBRAZBA VISOKOG OBRAZOVANJA E-SVEUČILIŠTA</v>
          </cell>
          <cell r="E226" t="str">
            <v>0133</v>
          </cell>
        </row>
        <row r="227">
          <cell r="C227" t="str">
            <v>A622107</v>
          </cell>
          <cell r="D227" t="str">
            <v>ADMINISTRACIJA I UPRAVLJANJE LEKSIKOGRAFSKOG ZAVODA MIROSLAV KRLEŽA</v>
          </cell>
          <cell r="E227" t="str">
            <v>0150</v>
          </cell>
        </row>
        <row r="228">
          <cell r="C228" t="str">
            <v>A622136</v>
          </cell>
          <cell r="D228" t="str">
            <v>ADMINISTRACIJA I UPRAVLJANJE LEKSIKOGRAFSKOG ZAVODA MIROSLAV KRLEŽA (IZ EVIDENCIJSKIH PRIHODA)</v>
          </cell>
          <cell r="E228" t="str">
            <v>0150</v>
          </cell>
        </row>
        <row r="229">
          <cell r="C229" t="str">
            <v>A628018</v>
          </cell>
          <cell r="D229" t="str">
            <v>ADMINISTRACIJA I UPRAVLJANJE SVEUČILIŠNOG RAČUNSKOG CENTRA SRCE</v>
          </cell>
          <cell r="E229" t="str">
            <v>0133</v>
          </cell>
        </row>
        <row r="230">
          <cell r="C230" t="str">
            <v>A628084</v>
          </cell>
          <cell r="D230" t="str">
            <v>ADMINISTRACIJA I UPRAVLJANJE SVEUČILIŠNOG RAČUNSKOG CENTRA SRCE  (IZ EVIDENCIJSKIH PRIHODA)</v>
          </cell>
          <cell r="E230" t="str">
            <v>0133</v>
          </cell>
        </row>
        <row r="231">
          <cell r="C231" t="str">
            <v>K628055</v>
          </cell>
          <cell r="D231" t="str">
            <v>SRCE -IZRAVNA KAPITALNA ULAGANJA</v>
          </cell>
          <cell r="E231" t="str">
            <v>0133</v>
          </cell>
        </row>
        <row r="232">
          <cell r="C232" t="str">
            <v>K628085</v>
          </cell>
          <cell r="D232" t="str">
            <v>SRCE - IZRAVNA KAPITALNA ULAGANJA  (IZ EVIDENCIJSKIH PRIHODA)</v>
          </cell>
          <cell r="E232" t="str">
            <v>0133</v>
          </cell>
        </row>
        <row r="233">
          <cell r="C233" t="str">
            <v>K628087</v>
          </cell>
          <cell r="D233" t="str">
            <v>OP KONKURENTNOST I KOHEZIJA 2014.-2020., PRIORITETI 1 i 10</v>
          </cell>
          <cell r="E233" t="str">
            <v>0133</v>
          </cell>
        </row>
        <row r="234">
          <cell r="C234" t="str">
            <v>K628094</v>
          </cell>
          <cell r="D234" t="str">
            <v>INFORMACIJSKI SUSTAVI EVIDENCIJA U VISOKOM OBRAZOVANJU - ISEVO</v>
          </cell>
          <cell r="E234" t="str">
            <v>0133</v>
          </cell>
        </row>
        <row r="235">
          <cell r="C235" t="str">
            <v>A580006</v>
          </cell>
          <cell r="D235" t="str">
            <v>STRUČNO USAVRŠAVANJE I IZOBRAZBA UČITELJA I NASTAVNIKA U SREDNJIM ŠKOLAMA I USAVRŠAVANJE ZA PROVEDBU NACIONALNIH PROGRAMA</v>
          </cell>
          <cell r="E235" t="str">
            <v>0970</v>
          </cell>
        </row>
        <row r="236">
          <cell r="C236" t="str">
            <v>A733001</v>
          </cell>
          <cell r="D236" t="str">
            <v>ADMINISTRACIJA I UPRAVLJANJE AGENCIJE ZA ODGOJ I OBRAZOVANJE</v>
          </cell>
          <cell r="E236" t="str">
            <v>0970</v>
          </cell>
        </row>
        <row r="237">
          <cell r="C237" t="str">
            <v>A733027</v>
          </cell>
          <cell r="D237" t="str">
            <v>STRUČNO USAVRŠAVANJE U OKVIRU ŽUPANIJSKIH STRUČNIH VIJEĆA</v>
          </cell>
          <cell r="E237" t="str">
            <v>0970</v>
          </cell>
        </row>
        <row r="238">
          <cell r="C238" t="str">
            <v>A733032</v>
          </cell>
          <cell r="D238" t="str">
            <v>IZVANNASTAVNE AKTIVNOSTI U OSNOVNIM I SREDNJIM ŠKOLAMA-NATJECANJE</v>
          </cell>
          <cell r="E238" t="str">
            <v>0970</v>
          </cell>
        </row>
        <row r="239">
          <cell r="C239" t="str">
            <v>A733058</v>
          </cell>
          <cell r="D239" t="str">
            <v>STRUČNO USAVRŠAVANJE UČITELJA I NASTAVNIKA TALIJANSKOG JEZIKA</v>
          </cell>
          <cell r="E239" t="str">
            <v>0970</v>
          </cell>
        </row>
        <row r="240">
          <cell r="C240" t="str">
            <v>A767022</v>
          </cell>
          <cell r="D240" t="str">
            <v>STRUČNO USAVRŠAVANJE ODGOJNO-OBRAZOVNIH DJELATNIKA U SUSTAVU OSNOVNOG I SREDNJEG ŠKOLSTVA</v>
          </cell>
          <cell r="E240" t="str">
            <v>0970</v>
          </cell>
        </row>
        <row r="241">
          <cell r="C241" t="str">
            <v>K733068</v>
          </cell>
          <cell r="D241" t="str">
            <v>OP UČINKOVITI LJUDSKI POTENCIJALI 2014.-2020. PRIORITET 3</v>
          </cell>
          <cell r="E241" t="str">
            <v>0970</v>
          </cell>
        </row>
        <row r="242">
          <cell r="C242" t="str">
            <v>K767054</v>
          </cell>
          <cell r="D242" t="str">
            <v>OP UČINKOVITI LJUDSKI POTENCIJALI 2014.-2020., PRIORITET 3</v>
          </cell>
          <cell r="E242" t="str">
            <v>0970</v>
          </cell>
        </row>
        <row r="243">
          <cell r="C243" t="str">
            <v>A621155</v>
          </cell>
          <cell r="D243" t="str">
            <v>ADMINISTRACIJA I UPRAVLJANJE AGENCIJE ZA ZNANOST I VISOKO OBRAZOVANJE</v>
          </cell>
          <cell r="E243" t="str">
            <v>0942</v>
          </cell>
        </row>
        <row r="244">
          <cell r="C244" t="str">
            <v>A621179</v>
          </cell>
          <cell r="D244" t="str">
            <v>TROŠKOVI NACIONALNOG VIJEĆA ZA ZNANOST I VISOKO OBRAZOVANJE</v>
          </cell>
          <cell r="E244" t="str">
            <v>0150</v>
          </cell>
        </row>
        <row r="245">
          <cell r="C245" t="str">
            <v>A621179</v>
          </cell>
          <cell r="D245" t="str">
            <v>TROŠKOVI NACIONALNOG VIJEĆA ZA ZNANOST I VISOKO OBRAZOVANJE</v>
          </cell>
          <cell r="E245" t="str">
            <v>0942</v>
          </cell>
        </row>
        <row r="246">
          <cell r="C246" t="str">
            <v>A621182</v>
          </cell>
          <cell r="D246" t="str">
            <v>VIJEĆE VELEUČILIŠTA I VISOKIH ŠKOLA</v>
          </cell>
          <cell r="E246" t="str">
            <v>0942</v>
          </cell>
        </row>
        <row r="247">
          <cell r="C247" t="str">
            <v>A621186</v>
          </cell>
          <cell r="D247" t="str">
            <v>VREDNOVANJE ZNANSTVENIH ORGANIZACIJA</v>
          </cell>
          <cell r="E247" t="str">
            <v>0942</v>
          </cell>
        </row>
        <row r="248">
          <cell r="C248" t="str">
            <v>A621187</v>
          </cell>
          <cell r="D248" t="str">
            <v>VREDNOVANJE VISOKIH UČILIŠTA</v>
          </cell>
          <cell r="E248" t="str">
            <v>0942</v>
          </cell>
        </row>
        <row r="249">
          <cell r="C249" t="str">
            <v>A621190</v>
          </cell>
          <cell r="D249" t="str">
            <v>VANJSKA PROSUDBA SUSTAVA OSIGURANJA KVALITETE VISOKIH UČILIŠTA I ZNANSTVENIH ORGANIZACIJA (VP)</v>
          </cell>
          <cell r="E249" t="str">
            <v>0942</v>
          </cell>
        </row>
        <row r="250">
          <cell r="C250" t="str">
            <v>A621191</v>
          </cell>
          <cell r="D250" t="str">
            <v>PRAĆENJE ZAPOŠLJAVANJA DIPLOMIRANIH STUDENATA</v>
          </cell>
          <cell r="E250" t="str">
            <v>0942</v>
          </cell>
        </row>
        <row r="251">
          <cell r="C251" t="str">
            <v>A621192</v>
          </cell>
          <cell r="D251" t="str">
            <v>TROŠKOVI SREDIŠNJEG PRIJAVNOG UREDA</v>
          </cell>
          <cell r="E251" t="str">
            <v>0942</v>
          </cell>
        </row>
        <row r="252">
          <cell r="C252" t="str">
            <v>A867002</v>
          </cell>
          <cell r="D252" t="str">
            <v>USKLAĐIVANJE PRISTUPA STRUKOVNOG VISOKOG OBRAZOVANJA U EUROPI - EURASHE</v>
          </cell>
          <cell r="E252" t="str">
            <v>0942</v>
          </cell>
        </row>
        <row r="253">
          <cell r="C253" t="str">
            <v>A867004</v>
          </cell>
          <cell r="D253" t="str">
            <v>ODBOR ZA ETIKU U ZNANOSTI I VISOKOM OBRAZOVANJU</v>
          </cell>
          <cell r="E253" t="str">
            <v>0942</v>
          </cell>
        </row>
        <row r="254">
          <cell r="C254" t="str">
            <v>A867009</v>
          </cell>
          <cell r="D254" t="str">
            <v>ERASMUS PLUS - MODERNIZACIJA VISOKIH UČILIŠTA PUTEM UNAPRJEĐENJA FUNKCIJE UPRAVLJANJA LJUDSKIM POTENCIJALIMA</v>
          </cell>
          <cell r="E254" t="str">
            <v>0942</v>
          </cell>
        </row>
        <row r="255">
          <cell r="C255" t="str">
            <v>A867010</v>
          </cell>
          <cell r="D255" t="str">
            <v>MODERNIZACIJA, OBRAZOVANJE I LJUDSKA PRAVA (MEHR)</v>
          </cell>
          <cell r="E255" t="str">
            <v>0942</v>
          </cell>
        </row>
        <row r="256">
          <cell r="C256" t="str">
            <v>A867013</v>
          </cell>
          <cell r="D256" t="str">
            <v>ERASMUS PLUS - BAZA PODATAKA REZULTATA VANJSKIH VREDNOVANJA</v>
          </cell>
          <cell r="E256" t="str">
            <v>0942</v>
          </cell>
        </row>
        <row r="257">
          <cell r="C257" t="str">
            <v>A867014</v>
          </cell>
          <cell r="D257" t="str">
            <v>ERASMUS - JAČANJE MULTIPARTNERSKE SURADNJE U PRUŽANJU USLUGA CJELOŽIVOTNOG PROFESIONALNOG USMJERAVANJA - KEEP IN PACT</v>
          </cell>
          <cell r="E257" t="str">
            <v>0942</v>
          </cell>
        </row>
        <row r="258">
          <cell r="C258" t="str">
            <v>A867015</v>
          </cell>
          <cell r="D258" t="str">
            <v>ERASMUS PLUS - ALOCIRANJE KREDITNIH BODOVA U EUROPSKIM STRUČNIM PROGRAMIMA - ACEPT</v>
          </cell>
          <cell r="E258" t="str">
            <v>0942</v>
          </cell>
        </row>
        <row r="259">
          <cell r="C259" t="str">
            <v>A867016</v>
          </cell>
          <cell r="D259" t="str">
            <v>ERASMUS PLUS - KATALOG ONLINE PROGRAMA I BAZE PODATAKA ZA VIDLJIVOST I PRIZNAVANJE -OCTRA</v>
          </cell>
          <cell r="E259" t="str">
            <v>0942</v>
          </cell>
        </row>
        <row r="260">
          <cell r="C260" t="str">
            <v>A867017</v>
          </cell>
          <cell r="D260" t="str">
            <v>ERASMUS PLUS - AUTOMATSKO PRIZNAVANJE U JADRANSKOJ REGIJI - ADREN</v>
          </cell>
          <cell r="E260" t="str">
            <v>0942</v>
          </cell>
        </row>
        <row r="261">
          <cell r="C261" t="str">
            <v>A867018</v>
          </cell>
          <cell r="D261" t="str">
            <v>PRIMJENA HRVATSKOG KVALIFIKACIJSKOG OKVIRA U VISOKOM OBRAZOVANJU</v>
          </cell>
          <cell r="E261" t="str">
            <v>0942</v>
          </cell>
        </row>
        <row r="262">
          <cell r="C262" t="str">
            <v>K621178</v>
          </cell>
          <cell r="D262" t="str">
            <v>OPREMANJE I UREĐENJE AGENCIJE ZA ZNANOST I VISOKO OBRAZOVANJE</v>
          </cell>
          <cell r="E262" t="str">
            <v>0942</v>
          </cell>
        </row>
        <row r="263">
          <cell r="C263" t="str">
            <v>K621194</v>
          </cell>
          <cell r="D263" t="str">
            <v>NACIONALNI INFORMACIJSKI SUSTAV PRIJAVA NA VISOKA UČILIŠTA - NISpVU</v>
          </cell>
          <cell r="E263" t="str">
            <v>0942</v>
          </cell>
        </row>
        <row r="264">
          <cell r="C264" t="str">
            <v>K867008</v>
          </cell>
          <cell r="D264" t="str">
            <v>OP UČINKOVITI LJUDSKI POTENCIJALI 2014.-2020., PRIORITET 3</v>
          </cell>
          <cell r="E264" t="str">
            <v>0942</v>
          </cell>
        </row>
        <row r="265">
          <cell r="C265" t="str">
            <v>A580046</v>
          </cell>
          <cell r="D265" t="str">
            <v>ADMINISTRACIJA I UPRAVLJANJE NACIONALNOG CENTRA ZA VANJSKO VREDNOVANJE OBRAZOVANJA</v>
          </cell>
          <cell r="E265" t="str">
            <v>0970</v>
          </cell>
        </row>
        <row r="266">
          <cell r="C266" t="str">
            <v>A814000</v>
          </cell>
          <cell r="D266" t="str">
            <v>MEĐUNARODNI PROJEKTI VREDNOVANJA ZNANJA I VJEŠTINA (IEA: ICCS, ICILS, PIRLS, TIMSS - OECD: PISA, TALIS)</v>
          </cell>
          <cell r="E266" t="str">
            <v>0970</v>
          </cell>
        </row>
        <row r="267">
          <cell r="C267" t="str">
            <v>A814001</v>
          </cell>
          <cell r="D267" t="str">
            <v>DRŽAVNA MATURA</v>
          </cell>
          <cell r="E267" t="str">
            <v>0970</v>
          </cell>
        </row>
        <row r="268">
          <cell r="C268" t="str">
            <v>A814003</v>
          </cell>
          <cell r="D268" t="str">
            <v>NACIONALNI ISPITI</v>
          </cell>
          <cell r="E268" t="str">
            <v>0970</v>
          </cell>
        </row>
        <row r="269">
          <cell r="C269" t="str">
            <v>A814007</v>
          </cell>
          <cell r="D269" t="str">
            <v>UNAPREĐENJE KVALITETE OBRAZOVNOG SUSTAVA</v>
          </cell>
          <cell r="E269" t="str">
            <v>0970</v>
          </cell>
        </row>
        <row r="270">
          <cell r="C270" t="str">
            <v>K814011</v>
          </cell>
          <cell r="D270" t="str">
            <v>OP UČINKOVITI LJUDSKI POTENCIJALI, PRIORITET 10</v>
          </cell>
          <cell r="E270" t="str">
            <v>0970</v>
          </cell>
        </row>
        <row r="271">
          <cell r="C271" t="str">
            <v>K814012</v>
          </cell>
          <cell r="D271" t="str">
            <v>OP UČNIKOVITI LJUDSKI POTENCIJALI 2014.-2020., PRIORITET 3</v>
          </cell>
          <cell r="E271" t="str">
            <v>0970</v>
          </cell>
        </row>
        <row r="272">
          <cell r="C272" t="str">
            <v>A589088</v>
          </cell>
          <cell r="D272" t="str">
            <v>ADMINISTRACIJA I UPRAVLJANJE AGENCIJE ZA MOBILNOST I EU PROGRAME</v>
          </cell>
          <cell r="E272" t="str">
            <v>0970</v>
          </cell>
        </row>
        <row r="273">
          <cell r="C273" t="str">
            <v>A589091</v>
          </cell>
          <cell r="D273" t="str">
            <v>DJELATNOST HRVATSKE MREŽE ZA MOBILNOST ISTRAŽIVAČA (FP7 Ad hoc-2007-13)</v>
          </cell>
          <cell r="E273" t="str">
            <v>0970</v>
          </cell>
        </row>
        <row r="274">
          <cell r="C274" t="str">
            <v>A818017</v>
          </cell>
          <cell r="D274" t="str">
            <v>PROVOĐENJE MREŽNIH PROJEKATA IZ OBZOR 2020.PROGRAMA</v>
          </cell>
          <cell r="E274" t="str">
            <v>0970</v>
          </cell>
        </row>
        <row r="275">
          <cell r="C275" t="str">
            <v>A818022</v>
          </cell>
          <cell r="D275" t="str">
            <v>PROVEDBA EUROPASS INICIJATIVE</v>
          </cell>
          <cell r="E275" t="str">
            <v>0970</v>
          </cell>
        </row>
        <row r="276">
          <cell r="C276" t="str">
            <v>A818023</v>
          </cell>
          <cell r="D276" t="str">
            <v>PROVEDBA EURODESK MREŽE</v>
          </cell>
          <cell r="E276" t="str">
            <v>0970</v>
          </cell>
        </row>
        <row r="277">
          <cell r="C277" t="str">
            <v>A818024</v>
          </cell>
          <cell r="D277" t="str">
            <v>PROVEDBA E-TWINNING MREŽE</v>
          </cell>
          <cell r="E277" t="str">
            <v>0970</v>
          </cell>
        </row>
        <row r="278">
          <cell r="C278" t="str">
            <v>A818025</v>
          </cell>
          <cell r="D278" t="str">
            <v>PROVEDBA EUROGUIDANCE MREŽE</v>
          </cell>
          <cell r="E278" t="str">
            <v>0970</v>
          </cell>
        </row>
        <row r="279">
          <cell r="C279" t="str">
            <v>A818032</v>
          </cell>
          <cell r="D279" t="str">
            <v>STRUČNA SKUPINA ZA ECVET</v>
          </cell>
          <cell r="E279" t="str">
            <v>0970</v>
          </cell>
        </row>
        <row r="280">
          <cell r="C280" t="str">
            <v>A818033</v>
          </cell>
          <cell r="D280" t="str">
            <v>ZNANSTVENA I VISOKOŠKOLSKA MOBILNOST</v>
          </cell>
          <cell r="E280" t="str">
            <v>0970</v>
          </cell>
        </row>
        <row r="281">
          <cell r="C281" t="str">
            <v>A818042</v>
          </cell>
          <cell r="D281" t="str">
            <v>OBZOR EUROPA I MOBILNOST ISTRAŽIVAČA</v>
          </cell>
          <cell r="E281" t="str">
            <v>0970</v>
          </cell>
        </row>
        <row r="282">
          <cell r="C282" t="str">
            <v>A818043</v>
          </cell>
          <cell r="D282" t="str">
            <v>ERASMUS PLUS PROVEDBA PROGRAMA OD 2014. DO 2020.</v>
          </cell>
          <cell r="E282" t="str">
            <v>0970</v>
          </cell>
        </row>
        <row r="283">
          <cell r="C283" t="str">
            <v>A818044</v>
          </cell>
          <cell r="D283" t="str">
            <v>ERASMUS PLUS – PROJEKTI ZA KORISNIKE OBRAZOVANJE OD 2014. DO 2020.</v>
          </cell>
          <cell r="E283" t="str">
            <v>0970</v>
          </cell>
        </row>
        <row r="284">
          <cell r="C284" t="str">
            <v>A818045</v>
          </cell>
          <cell r="D284" t="str">
            <v>ERASMUS PLUS – PROJEKTI ZA KORISNIKE MLADI OD 2014. DO 2020.</v>
          </cell>
          <cell r="E284" t="str">
            <v>0970</v>
          </cell>
        </row>
        <row r="285">
          <cell r="C285" t="str">
            <v>A818055</v>
          </cell>
          <cell r="D285" t="str">
            <v>PORTAL STUDY IN CROATIA</v>
          </cell>
          <cell r="E285" t="str">
            <v>0970</v>
          </cell>
        </row>
        <row r="286">
          <cell r="C286" t="str">
            <v>A818058</v>
          </cell>
          <cell r="D286" t="str">
            <v>EUROPSKE SNAGE SOLIDARNOSTI PROVEDBA PROGRAMA 2018. DO 2020.</v>
          </cell>
          <cell r="E286" t="str">
            <v>0970</v>
          </cell>
        </row>
        <row r="287">
          <cell r="C287" t="str">
            <v>A818059</v>
          </cell>
          <cell r="D287" t="str">
            <v>EUROPSKE SNAGE SOLIDARNOSTI - PROJEKTI ZA KORISNIKE OD 2018. DO 2020.</v>
          </cell>
          <cell r="E287" t="str">
            <v>0970</v>
          </cell>
        </row>
        <row r="288">
          <cell r="C288" t="str">
            <v>A818060</v>
          </cell>
          <cell r="D288" t="str">
            <v>EURYDICE EUROPSKA MREŽA ZA PODATKE I ANALIZE O SUSTAVIMA OBRAZOVANJA</v>
          </cell>
          <cell r="E288" t="str">
            <v>0970</v>
          </cell>
        </row>
        <row r="289">
          <cell r="C289" t="str">
            <v>A818061</v>
          </cell>
          <cell r="D289" t="str">
            <v>ERASMUS PLUS - SUFINANCIRANJE – DIO PROVEDBE MLADI</v>
          </cell>
          <cell r="E289" t="str">
            <v>0970</v>
          </cell>
        </row>
        <row r="290">
          <cell r="C290" t="str">
            <v>A818063</v>
          </cell>
          <cell r="D290" t="str">
            <v>EUROPSKE SNAGE SOLIDARNOSTI - PROJEKTI ZA KORISNIKE OD 2021. DO 2027.</v>
          </cell>
          <cell r="E290" t="str">
            <v>0970</v>
          </cell>
        </row>
        <row r="291">
          <cell r="C291" t="str">
            <v>A818064</v>
          </cell>
          <cell r="D291" t="str">
            <v>ERASMUS - PROJEKTI  ZA KORISNIKE OBRAZOVANJE OD 2021. DO 2027.</v>
          </cell>
          <cell r="E291" t="str">
            <v>0970</v>
          </cell>
        </row>
        <row r="292">
          <cell r="C292" t="str">
            <v>A818065</v>
          </cell>
          <cell r="D292" t="str">
            <v>ERASMUS - PROJEKTI ZA KORISNIKE MLADI OD 2021. DO 2027.</v>
          </cell>
          <cell r="E292" t="str">
            <v>0970</v>
          </cell>
        </row>
        <row r="293">
          <cell r="C293" t="str">
            <v>A818070</v>
          </cell>
          <cell r="D293" t="str">
            <v>PROVEDBA EUROPASS I EUROGUIDANCE</v>
          </cell>
          <cell r="E293" t="str">
            <v>0970</v>
          </cell>
        </row>
        <row r="294">
          <cell r="C294" t="str">
            <v>A818071</v>
          </cell>
          <cell r="D294" t="str">
            <v>VET RADNA SKUPINA</v>
          </cell>
          <cell r="E294" t="str">
            <v>0970</v>
          </cell>
        </row>
        <row r="295">
          <cell r="C295" t="str">
            <v>A848001</v>
          </cell>
          <cell r="D295" t="str">
            <v>ADMINISTRACIJA I UPRAVLJANJE AGENCIJE ZA STRUKOVNO OBRAZOVANJE I  OBRAZOVANJE ODRASLIH</v>
          </cell>
          <cell r="E295" t="str">
            <v>0950</v>
          </cell>
        </row>
        <row r="296">
          <cell r="C296" t="str">
            <v>A848001</v>
          </cell>
          <cell r="D296" t="str">
            <v>ADMINISTRACIJA I UPRAVLJANJE AGENCIJE ZA STRUKOVNO OBRAZOVANJE I  OBRAZOVANJE ODRASLIH</v>
          </cell>
          <cell r="E296" t="str">
            <v>0970</v>
          </cell>
        </row>
        <row r="297">
          <cell r="C297" t="str">
            <v>A848009</v>
          </cell>
          <cell r="D297" t="str">
            <v>PROMICANJE KULTURE UČENJA: TJEDAN CJELOŽIVOTNOG UČENJA</v>
          </cell>
          <cell r="E297" t="str">
            <v>0970</v>
          </cell>
        </row>
        <row r="298">
          <cell r="C298" t="str">
            <v>A848010</v>
          </cell>
          <cell r="D298" t="str">
            <v>STRUČNO SAVJETODAVNA DJELATNOST</v>
          </cell>
          <cell r="E298" t="str">
            <v>0970</v>
          </cell>
        </row>
        <row r="299">
          <cell r="C299" t="str">
            <v>A848014</v>
          </cell>
          <cell r="D299" t="str">
            <v>RAZVOJ SUSTAVA STRUKOVNOG OBRAZOVANJA</v>
          </cell>
          <cell r="E299" t="str">
            <v>0970</v>
          </cell>
        </row>
        <row r="300">
          <cell r="C300" t="str">
            <v>A848018</v>
          </cell>
          <cell r="D300" t="str">
            <v>DRŽAVNA NATJECANJA</v>
          </cell>
          <cell r="E300" t="str">
            <v>0970</v>
          </cell>
        </row>
        <row r="301">
          <cell r="C301" t="str">
            <v>A848020</v>
          </cell>
          <cell r="D301" t="str">
            <v>RAZVOJ SUSTAVA OBRAZOVANJA ODRASLIH</v>
          </cell>
          <cell r="E301" t="str">
            <v>0970</v>
          </cell>
        </row>
        <row r="302">
          <cell r="C302" t="str">
            <v>A848023</v>
          </cell>
          <cell r="D302" t="str">
            <v>REFERNET U REPUBLICI HRVATSKOJ</v>
          </cell>
          <cell r="E302" t="str">
            <v>0970</v>
          </cell>
        </row>
        <row r="303">
          <cell r="C303" t="str">
            <v>A848039</v>
          </cell>
          <cell r="D303" t="str">
            <v>NACIONALNA REFERENTNA TOČKA ZA EUROPSKI SUSTAV OSIGURANJA KVALITETE U STRUKOVNOM OBRAZOVANJU I OSPOSOBLJAVANJU - EQAVET NRP</v>
          </cell>
          <cell r="E303" t="str">
            <v>0970</v>
          </cell>
        </row>
        <row r="304">
          <cell r="C304" t="str">
            <v>A848041</v>
          </cell>
          <cell r="D304" t="str">
            <v>ERASMUS PLUS - PROVEDBA ISTRAŽIVANJA KOMPETENCIJA ODRASLIH OSOBA U REPUBLICI HRVATSKOJ - PIAAC HRVATSKA</v>
          </cell>
          <cell r="E304" t="str">
            <v>0950</v>
          </cell>
        </row>
        <row r="305">
          <cell r="C305" t="str">
            <v>A848041</v>
          </cell>
          <cell r="D305" t="str">
            <v>ERASMUS PLUS - PROVEDBA ISTRAŽIVANJA KOMPETENCIJA ODRASLIH OSOBA U REPUBLICI HRVATSKOJ - PIAAC HRVATSKA</v>
          </cell>
          <cell r="E305" t="str">
            <v>0970</v>
          </cell>
        </row>
        <row r="306">
          <cell r="C306" t="str">
            <v>A848042</v>
          </cell>
          <cell r="D306" t="str">
            <v>EPALE - NACIONALNA SLUŽBA ZA PODRŠKU ZA REPUBLIKU HRVATSKU 2019.-2020. (EPALE IV)</v>
          </cell>
          <cell r="E306" t="str">
            <v>0970</v>
          </cell>
        </row>
        <row r="307">
          <cell r="C307" t="str">
            <v>A848043</v>
          </cell>
          <cell r="D307" t="str">
            <v>ERASMUS PLUS - UNAPREĐENJE VJEŠTINA U STRUKOVNOM OBRAZOVANJU I OSPOSOBLJAVANJU - IMPROVET</v>
          </cell>
          <cell r="E307" t="str">
            <v>0970</v>
          </cell>
        </row>
        <row r="308">
          <cell r="C308" t="str">
            <v>A848045</v>
          </cell>
          <cell r="D308" t="str">
            <v>ERASMUS PLUS - KA2 - TRENING ZA VJEŠTINE U VIRTUALNOM OKRUŽENJU</v>
          </cell>
          <cell r="E308" t="str">
            <v>0970</v>
          </cell>
        </row>
        <row r="309">
          <cell r="C309" t="str">
            <v>A848046</v>
          </cell>
          <cell r="D309" t="str">
            <v>ERASMUS PLUS - PILOTIRANJE VIRTUALNOG PRAKTIČNOG TEČAJA ZA KUHARSTVO U STRUKOVNOM OBRAZOVANJU</v>
          </cell>
          <cell r="E309" t="str">
            <v>0970</v>
          </cell>
        </row>
        <row r="310">
          <cell r="C310" t="str">
            <v>A848047</v>
          </cell>
          <cell r="D310" t="str">
            <v>ERASMUS PLUS - KA - INKLUZIVNO DIGITALNO UČENJE U SVRHU SPREČAVANJA NAPUŠTANJA ŠKOLOVANJA U STRUKOVNOM OBRAZOVANJU I OSPOSOBLJAVANJU - 2BDIGITAL</v>
          </cell>
          <cell r="E310" t="str">
            <v>0970</v>
          </cell>
        </row>
        <row r="311">
          <cell r="C311" t="str">
            <v>A848048</v>
          </cell>
          <cell r="D311" t="str">
            <v>EPALE - NACIONALNA SLUŽBA ZA PODRŠKU ZA REPUBLIKU HRVATSKU 2022.-2024. (EPALE V)</v>
          </cell>
          <cell r="E311" t="str">
            <v>0970</v>
          </cell>
        </row>
        <row r="312">
          <cell r="C312" t="str">
            <v>K848038</v>
          </cell>
          <cell r="D312" t="str">
            <v>OP UČINKOVITI LJUDSKI POTENCIJALI 2014.-2020., PRIORITET 3</v>
          </cell>
          <cell r="E312" t="str">
            <v>0950</v>
          </cell>
        </row>
        <row r="313">
          <cell r="C313" t="str">
            <v>T848027</v>
          </cell>
          <cell r="D313" t="str">
            <v>OP UČINKOVITI LJUDSKI POTENCIJALI 2014. - 2020., PRIORITET 5</v>
          </cell>
          <cell r="E313" t="str">
            <v>0950</v>
          </cell>
        </row>
        <row r="314">
          <cell r="C314" t="str">
            <v>A557042</v>
          </cell>
          <cell r="D314" t="str">
            <v>PROGRAM DOKTORANADA I POSLIJEDOKTORANADA HRVATSKE ZAKLADE ZA ZNANOST</v>
          </cell>
          <cell r="E314" t="str">
            <v>0150</v>
          </cell>
        </row>
        <row r="315">
          <cell r="C315" t="str">
            <v>A578055</v>
          </cell>
          <cell r="D315" t="str">
            <v>HRVATSKO-ŠVICARSKI ISTRAŽIVAČKI PROGRAM</v>
          </cell>
          <cell r="E315" t="str">
            <v>0150</v>
          </cell>
        </row>
        <row r="316">
          <cell r="C316" t="str">
            <v>A578069</v>
          </cell>
          <cell r="D316" t="str">
            <v>ADMINISTRACIJA I UPRAVLJANJE HRVATSKE ZAKLADE ZA ZNANOST</v>
          </cell>
          <cell r="E316" t="str">
            <v>0150</v>
          </cell>
        </row>
        <row r="317">
          <cell r="C317" t="str">
            <v>A578071</v>
          </cell>
          <cell r="D317" t="str">
            <v>OBZOR ERA-NET QUANTERA</v>
          </cell>
          <cell r="E317" t="str">
            <v>0150</v>
          </cell>
        </row>
        <row r="318">
          <cell r="C318" t="str">
            <v>A578072</v>
          </cell>
          <cell r="D318" t="str">
            <v>OBZOR ERA-NET CHANSE</v>
          </cell>
          <cell r="E318" t="str">
            <v>0150</v>
          </cell>
        </row>
        <row r="319">
          <cell r="C319" t="str">
            <v>A621048</v>
          </cell>
          <cell r="D319" t="str">
            <v>PROJEKTNO FINANCIRANJE ZNANSTVENE DJELATNOSTI</v>
          </cell>
          <cell r="E319" t="str">
            <v>0150</v>
          </cell>
        </row>
        <row r="320">
          <cell r="C320" t="str">
            <v>A733055</v>
          </cell>
          <cell r="D320" t="str">
            <v>PROGRAM IZVRSNOSTI U VISOKOM OBRAZOVANJU - TENURE-TRACK</v>
          </cell>
          <cell r="E320" t="str">
            <v>0150</v>
          </cell>
        </row>
        <row r="321">
          <cell r="C321" t="str">
            <v>A733070</v>
          </cell>
          <cell r="D321" t="str">
            <v>OBZOR ERA-NET QUANTERA II</v>
          </cell>
          <cell r="E321" t="str">
            <v>0150</v>
          </cell>
        </row>
        <row r="322">
          <cell r="C322" t="str">
            <v>A733071</v>
          </cell>
          <cell r="D322" t="str">
            <v>OBZOR ERA-NET BLUEBIOECONOMY</v>
          </cell>
          <cell r="E322" t="str">
            <v>0150</v>
          </cell>
        </row>
        <row r="323">
          <cell r="C323" t="str">
            <v>A733072</v>
          </cell>
          <cell r="D323" t="str">
            <v>OBZOR ERA-NET PROGRAMI I PARTNERSTVA</v>
          </cell>
          <cell r="E323" t="str">
            <v>0150</v>
          </cell>
        </row>
        <row r="324">
          <cell r="C324" t="str">
            <v>K733069</v>
          </cell>
          <cell r="D324" t="str">
            <v>OP UČINKOVITI LJUDSKI POTENCIJALI 2014.-2020., PRIORITET 3</v>
          </cell>
          <cell r="E324" t="str">
            <v>0150</v>
          </cell>
        </row>
      </sheetData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8"/>
  <sheetViews>
    <sheetView tabSelected="1" zoomScaleNormal="100" workbookViewId="0">
      <selection sqref="A1:K1"/>
    </sheetView>
  </sheetViews>
  <sheetFormatPr defaultRowHeight="15" x14ac:dyDescent="0.25"/>
  <cols>
    <col min="5" max="5" width="10.140625" customWidth="1"/>
    <col min="6" max="6" width="23.5703125" style="30" customWidth="1"/>
    <col min="7" max="8" width="23.5703125" style="31" customWidth="1"/>
    <col min="9" max="9" width="24.28515625" style="30" bestFit="1" customWidth="1"/>
    <col min="10" max="10" width="17" style="30" bestFit="1" customWidth="1"/>
    <col min="11" max="11" width="10.5703125" style="30" customWidth="1"/>
    <col min="261" max="261" width="17.42578125" customWidth="1"/>
    <col min="262" max="265" width="25.140625" customWidth="1"/>
    <col min="266" max="267" width="12.28515625" customWidth="1"/>
    <col min="517" max="517" width="17.42578125" customWidth="1"/>
    <col min="518" max="521" width="25.140625" customWidth="1"/>
    <col min="522" max="523" width="12.28515625" customWidth="1"/>
    <col min="773" max="773" width="17.42578125" customWidth="1"/>
    <col min="774" max="777" width="25.140625" customWidth="1"/>
    <col min="778" max="779" width="12.28515625" customWidth="1"/>
    <col min="1029" max="1029" width="17.42578125" customWidth="1"/>
    <col min="1030" max="1033" width="25.140625" customWidth="1"/>
    <col min="1034" max="1035" width="12.28515625" customWidth="1"/>
    <col min="1285" max="1285" width="17.42578125" customWidth="1"/>
    <col min="1286" max="1289" width="25.140625" customWidth="1"/>
    <col min="1290" max="1291" width="12.28515625" customWidth="1"/>
    <col min="1541" max="1541" width="17.42578125" customWidth="1"/>
    <col min="1542" max="1545" width="25.140625" customWidth="1"/>
    <col min="1546" max="1547" width="12.28515625" customWidth="1"/>
    <col min="1797" max="1797" width="17.42578125" customWidth="1"/>
    <col min="1798" max="1801" width="25.140625" customWidth="1"/>
    <col min="1802" max="1803" width="12.28515625" customWidth="1"/>
    <col min="2053" max="2053" width="17.42578125" customWidth="1"/>
    <col min="2054" max="2057" width="25.140625" customWidth="1"/>
    <col min="2058" max="2059" width="12.28515625" customWidth="1"/>
    <col min="2309" max="2309" width="17.42578125" customWidth="1"/>
    <col min="2310" max="2313" width="25.140625" customWidth="1"/>
    <col min="2314" max="2315" width="12.28515625" customWidth="1"/>
    <col min="2565" max="2565" width="17.42578125" customWidth="1"/>
    <col min="2566" max="2569" width="25.140625" customWidth="1"/>
    <col min="2570" max="2571" width="12.28515625" customWidth="1"/>
    <col min="2821" max="2821" width="17.42578125" customWidth="1"/>
    <col min="2822" max="2825" width="25.140625" customWidth="1"/>
    <col min="2826" max="2827" width="12.28515625" customWidth="1"/>
    <col min="3077" max="3077" width="17.42578125" customWidth="1"/>
    <col min="3078" max="3081" width="25.140625" customWidth="1"/>
    <col min="3082" max="3083" width="12.28515625" customWidth="1"/>
    <col min="3333" max="3333" width="17.42578125" customWidth="1"/>
    <col min="3334" max="3337" width="25.140625" customWidth="1"/>
    <col min="3338" max="3339" width="12.28515625" customWidth="1"/>
    <col min="3589" max="3589" width="17.42578125" customWidth="1"/>
    <col min="3590" max="3593" width="25.140625" customWidth="1"/>
    <col min="3594" max="3595" width="12.28515625" customWidth="1"/>
    <col min="3845" max="3845" width="17.42578125" customWidth="1"/>
    <col min="3846" max="3849" width="25.140625" customWidth="1"/>
    <col min="3850" max="3851" width="12.28515625" customWidth="1"/>
    <col min="4101" max="4101" width="17.42578125" customWidth="1"/>
    <col min="4102" max="4105" width="25.140625" customWidth="1"/>
    <col min="4106" max="4107" width="12.28515625" customWidth="1"/>
    <col min="4357" max="4357" width="17.42578125" customWidth="1"/>
    <col min="4358" max="4361" width="25.140625" customWidth="1"/>
    <col min="4362" max="4363" width="12.28515625" customWidth="1"/>
    <col min="4613" max="4613" width="17.42578125" customWidth="1"/>
    <col min="4614" max="4617" width="25.140625" customWidth="1"/>
    <col min="4618" max="4619" width="12.28515625" customWidth="1"/>
    <col min="4869" max="4869" width="17.42578125" customWidth="1"/>
    <col min="4870" max="4873" width="25.140625" customWidth="1"/>
    <col min="4874" max="4875" width="12.28515625" customWidth="1"/>
    <col min="5125" max="5125" width="17.42578125" customWidth="1"/>
    <col min="5126" max="5129" width="25.140625" customWidth="1"/>
    <col min="5130" max="5131" width="12.28515625" customWidth="1"/>
    <col min="5381" max="5381" width="17.42578125" customWidth="1"/>
    <col min="5382" max="5385" width="25.140625" customWidth="1"/>
    <col min="5386" max="5387" width="12.28515625" customWidth="1"/>
    <col min="5637" max="5637" width="17.42578125" customWidth="1"/>
    <col min="5638" max="5641" width="25.140625" customWidth="1"/>
    <col min="5642" max="5643" width="12.28515625" customWidth="1"/>
    <col min="5893" max="5893" width="17.42578125" customWidth="1"/>
    <col min="5894" max="5897" width="25.140625" customWidth="1"/>
    <col min="5898" max="5899" width="12.28515625" customWidth="1"/>
    <col min="6149" max="6149" width="17.42578125" customWidth="1"/>
    <col min="6150" max="6153" width="25.140625" customWidth="1"/>
    <col min="6154" max="6155" width="12.28515625" customWidth="1"/>
    <col min="6405" max="6405" width="17.42578125" customWidth="1"/>
    <col min="6406" max="6409" width="25.140625" customWidth="1"/>
    <col min="6410" max="6411" width="12.28515625" customWidth="1"/>
    <col min="6661" max="6661" width="17.42578125" customWidth="1"/>
    <col min="6662" max="6665" width="25.140625" customWidth="1"/>
    <col min="6666" max="6667" width="12.28515625" customWidth="1"/>
    <col min="6917" max="6917" width="17.42578125" customWidth="1"/>
    <col min="6918" max="6921" width="25.140625" customWidth="1"/>
    <col min="6922" max="6923" width="12.28515625" customWidth="1"/>
    <col min="7173" max="7173" width="17.42578125" customWidth="1"/>
    <col min="7174" max="7177" width="25.140625" customWidth="1"/>
    <col min="7178" max="7179" width="12.28515625" customWidth="1"/>
    <col min="7429" max="7429" width="17.42578125" customWidth="1"/>
    <col min="7430" max="7433" width="25.140625" customWidth="1"/>
    <col min="7434" max="7435" width="12.28515625" customWidth="1"/>
    <col min="7685" max="7685" width="17.42578125" customWidth="1"/>
    <col min="7686" max="7689" width="25.140625" customWidth="1"/>
    <col min="7690" max="7691" width="12.28515625" customWidth="1"/>
    <col min="7941" max="7941" width="17.42578125" customWidth="1"/>
    <col min="7942" max="7945" width="25.140625" customWidth="1"/>
    <col min="7946" max="7947" width="12.28515625" customWidth="1"/>
    <col min="8197" max="8197" width="17.42578125" customWidth="1"/>
    <col min="8198" max="8201" width="25.140625" customWidth="1"/>
    <col min="8202" max="8203" width="12.28515625" customWidth="1"/>
    <col min="8453" max="8453" width="17.42578125" customWidth="1"/>
    <col min="8454" max="8457" width="25.140625" customWidth="1"/>
    <col min="8458" max="8459" width="12.28515625" customWidth="1"/>
    <col min="8709" max="8709" width="17.42578125" customWidth="1"/>
    <col min="8710" max="8713" width="25.140625" customWidth="1"/>
    <col min="8714" max="8715" width="12.28515625" customWidth="1"/>
    <col min="8965" max="8965" width="17.42578125" customWidth="1"/>
    <col min="8966" max="8969" width="25.140625" customWidth="1"/>
    <col min="8970" max="8971" width="12.28515625" customWidth="1"/>
    <col min="9221" max="9221" width="17.42578125" customWidth="1"/>
    <col min="9222" max="9225" width="25.140625" customWidth="1"/>
    <col min="9226" max="9227" width="12.28515625" customWidth="1"/>
    <col min="9477" max="9477" width="17.42578125" customWidth="1"/>
    <col min="9478" max="9481" width="25.140625" customWidth="1"/>
    <col min="9482" max="9483" width="12.28515625" customWidth="1"/>
    <col min="9733" max="9733" width="17.42578125" customWidth="1"/>
    <col min="9734" max="9737" width="25.140625" customWidth="1"/>
    <col min="9738" max="9739" width="12.28515625" customWidth="1"/>
    <col min="9989" max="9989" width="17.42578125" customWidth="1"/>
    <col min="9990" max="9993" width="25.140625" customWidth="1"/>
    <col min="9994" max="9995" width="12.28515625" customWidth="1"/>
    <col min="10245" max="10245" width="17.42578125" customWidth="1"/>
    <col min="10246" max="10249" width="25.140625" customWidth="1"/>
    <col min="10250" max="10251" width="12.28515625" customWidth="1"/>
    <col min="10501" max="10501" width="17.42578125" customWidth="1"/>
    <col min="10502" max="10505" width="25.140625" customWidth="1"/>
    <col min="10506" max="10507" width="12.28515625" customWidth="1"/>
    <col min="10757" max="10757" width="17.42578125" customWidth="1"/>
    <col min="10758" max="10761" width="25.140625" customWidth="1"/>
    <col min="10762" max="10763" width="12.28515625" customWidth="1"/>
    <col min="11013" max="11013" width="17.42578125" customWidth="1"/>
    <col min="11014" max="11017" width="25.140625" customWidth="1"/>
    <col min="11018" max="11019" width="12.28515625" customWidth="1"/>
    <col min="11269" max="11269" width="17.42578125" customWidth="1"/>
    <col min="11270" max="11273" width="25.140625" customWidth="1"/>
    <col min="11274" max="11275" width="12.28515625" customWidth="1"/>
    <col min="11525" max="11525" width="17.42578125" customWidth="1"/>
    <col min="11526" max="11529" width="25.140625" customWidth="1"/>
    <col min="11530" max="11531" width="12.28515625" customWidth="1"/>
    <col min="11781" max="11781" width="17.42578125" customWidth="1"/>
    <col min="11782" max="11785" width="25.140625" customWidth="1"/>
    <col min="11786" max="11787" width="12.28515625" customWidth="1"/>
    <col min="12037" max="12037" width="17.42578125" customWidth="1"/>
    <col min="12038" max="12041" width="25.140625" customWidth="1"/>
    <col min="12042" max="12043" width="12.28515625" customWidth="1"/>
    <col min="12293" max="12293" width="17.42578125" customWidth="1"/>
    <col min="12294" max="12297" width="25.140625" customWidth="1"/>
    <col min="12298" max="12299" width="12.28515625" customWidth="1"/>
    <col min="12549" max="12549" width="17.42578125" customWidth="1"/>
    <col min="12550" max="12553" width="25.140625" customWidth="1"/>
    <col min="12554" max="12555" width="12.28515625" customWidth="1"/>
    <col min="12805" max="12805" width="17.42578125" customWidth="1"/>
    <col min="12806" max="12809" width="25.140625" customWidth="1"/>
    <col min="12810" max="12811" width="12.28515625" customWidth="1"/>
    <col min="13061" max="13061" width="17.42578125" customWidth="1"/>
    <col min="13062" max="13065" width="25.140625" customWidth="1"/>
    <col min="13066" max="13067" width="12.28515625" customWidth="1"/>
    <col min="13317" max="13317" width="17.42578125" customWidth="1"/>
    <col min="13318" max="13321" width="25.140625" customWidth="1"/>
    <col min="13322" max="13323" width="12.28515625" customWidth="1"/>
    <col min="13573" max="13573" width="17.42578125" customWidth="1"/>
    <col min="13574" max="13577" width="25.140625" customWidth="1"/>
    <col min="13578" max="13579" width="12.28515625" customWidth="1"/>
    <col min="13829" max="13829" width="17.42578125" customWidth="1"/>
    <col min="13830" max="13833" width="25.140625" customWidth="1"/>
    <col min="13834" max="13835" width="12.28515625" customWidth="1"/>
    <col min="14085" max="14085" width="17.42578125" customWidth="1"/>
    <col min="14086" max="14089" width="25.140625" customWidth="1"/>
    <col min="14090" max="14091" width="12.28515625" customWidth="1"/>
    <col min="14341" max="14341" width="17.42578125" customWidth="1"/>
    <col min="14342" max="14345" width="25.140625" customWidth="1"/>
    <col min="14346" max="14347" width="12.28515625" customWidth="1"/>
    <col min="14597" max="14597" width="17.42578125" customWidth="1"/>
    <col min="14598" max="14601" width="25.140625" customWidth="1"/>
    <col min="14602" max="14603" width="12.28515625" customWidth="1"/>
    <col min="14853" max="14853" width="17.42578125" customWidth="1"/>
    <col min="14854" max="14857" width="25.140625" customWidth="1"/>
    <col min="14858" max="14859" width="12.28515625" customWidth="1"/>
    <col min="15109" max="15109" width="17.42578125" customWidth="1"/>
    <col min="15110" max="15113" width="25.140625" customWidth="1"/>
    <col min="15114" max="15115" width="12.28515625" customWidth="1"/>
    <col min="15365" max="15365" width="17.42578125" customWidth="1"/>
    <col min="15366" max="15369" width="25.140625" customWidth="1"/>
    <col min="15370" max="15371" width="12.28515625" customWidth="1"/>
    <col min="15621" max="15621" width="17.42578125" customWidth="1"/>
    <col min="15622" max="15625" width="25.140625" customWidth="1"/>
    <col min="15626" max="15627" width="12.28515625" customWidth="1"/>
    <col min="15877" max="15877" width="17.42578125" customWidth="1"/>
    <col min="15878" max="15881" width="25.140625" customWidth="1"/>
    <col min="15882" max="15883" width="12.28515625" customWidth="1"/>
    <col min="16133" max="16133" width="17.42578125" customWidth="1"/>
    <col min="16134" max="16137" width="25.140625" customWidth="1"/>
    <col min="16138" max="16139" width="12.28515625" customWidth="1"/>
  </cols>
  <sheetData>
    <row r="1" spans="1:11" ht="15.75" x14ac:dyDescent="0.25">
      <c r="A1" s="192" t="s">
        <v>559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 x14ac:dyDescent="0.25">
      <c r="A2" s="1"/>
      <c r="B2" s="1"/>
      <c r="C2" s="1"/>
      <c r="D2" s="1"/>
      <c r="E2" s="1"/>
      <c r="F2" s="2"/>
      <c r="G2" s="3"/>
      <c r="H2" s="3"/>
      <c r="I2" s="2"/>
      <c r="J2" s="2"/>
      <c r="K2" s="2"/>
    </row>
    <row r="3" spans="1:11" ht="15.75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8" x14ac:dyDescent="0.25">
      <c r="A4" s="1"/>
      <c r="B4" s="1"/>
      <c r="C4" s="1"/>
      <c r="D4" s="1"/>
      <c r="E4" s="1"/>
      <c r="F4" s="2"/>
      <c r="G4" s="3"/>
      <c r="H4" s="3"/>
      <c r="I4" s="2"/>
      <c r="J4" s="2"/>
      <c r="K4" s="2"/>
    </row>
    <row r="5" spans="1:11" ht="15.75" x14ac:dyDescent="0.25">
      <c r="A5" s="192" t="s">
        <v>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 x14ac:dyDescent="0.25">
      <c r="A6" s="4"/>
      <c r="B6" s="4"/>
      <c r="C6" s="4"/>
      <c r="D6" s="4"/>
      <c r="E6" s="4"/>
      <c r="F6" s="5"/>
      <c r="G6" s="6"/>
      <c r="H6" s="6"/>
      <c r="I6" s="5"/>
      <c r="J6" s="5"/>
      <c r="K6" s="5"/>
    </row>
    <row r="7" spans="1:11" ht="18" x14ac:dyDescent="0.25">
      <c r="A7" s="193" t="s">
        <v>2</v>
      </c>
      <c r="B7" s="193"/>
      <c r="C7" s="193"/>
      <c r="D7" s="193"/>
      <c r="E7" s="193"/>
      <c r="F7" s="7"/>
      <c r="G7" s="8"/>
      <c r="H7" s="8"/>
      <c r="I7" s="9"/>
      <c r="J7" s="10"/>
      <c r="K7" s="10"/>
    </row>
    <row r="8" spans="1:11" ht="38.25" x14ac:dyDescent="0.25">
      <c r="A8" s="194" t="s">
        <v>3</v>
      </c>
      <c r="B8" s="194"/>
      <c r="C8" s="194"/>
      <c r="D8" s="194"/>
      <c r="E8" s="194"/>
      <c r="F8" s="11" t="s">
        <v>2827</v>
      </c>
      <c r="G8" s="12" t="s">
        <v>2851</v>
      </c>
      <c r="H8" s="12" t="s">
        <v>2852</v>
      </c>
      <c r="I8" s="11" t="s">
        <v>2853</v>
      </c>
      <c r="J8" s="11" t="s">
        <v>4</v>
      </c>
      <c r="K8" s="11" t="s">
        <v>5</v>
      </c>
    </row>
    <row r="9" spans="1:11" x14ac:dyDescent="0.25">
      <c r="A9" s="190">
        <v>1</v>
      </c>
      <c r="B9" s="190"/>
      <c r="C9" s="190"/>
      <c r="D9" s="190"/>
      <c r="E9" s="191"/>
      <c r="F9" s="13">
        <v>2</v>
      </c>
      <c r="G9" s="13">
        <v>3</v>
      </c>
      <c r="H9" s="13">
        <v>4</v>
      </c>
      <c r="I9" s="13">
        <v>5</v>
      </c>
      <c r="J9" s="14" t="s">
        <v>6</v>
      </c>
      <c r="K9" s="14" t="s">
        <v>7</v>
      </c>
    </row>
    <row r="10" spans="1:11" x14ac:dyDescent="0.25">
      <c r="A10" s="187" t="s">
        <v>8</v>
      </c>
      <c r="B10" s="197"/>
      <c r="C10" s="197"/>
      <c r="D10" s="197"/>
      <c r="E10" s="198"/>
      <c r="F10" s="15">
        <f>+'A.1 PRIHODI EK'!C11</f>
        <v>16482756.189999999</v>
      </c>
      <c r="G10" s="16">
        <f>+'A.1 PRIHODI EK'!D11</f>
        <v>18881233</v>
      </c>
      <c r="H10" s="16">
        <f>+'A.1 PRIHODI EK'!E11</f>
        <v>19441553</v>
      </c>
      <c r="I10" s="15">
        <f>+'A.1 PRIHODI EK'!F11</f>
        <v>18267032.41</v>
      </c>
      <c r="J10" s="17">
        <f t="shared" ref="J10:J16" si="0">+I10/F10*100</f>
        <v>110.82510837042237</v>
      </c>
      <c r="K10" s="17">
        <f t="shared" ref="K10:K16" si="1">+I10/H10*100</f>
        <v>93.95871003720741</v>
      </c>
    </row>
    <row r="11" spans="1:11" x14ac:dyDescent="0.25">
      <c r="A11" s="199" t="s">
        <v>9</v>
      </c>
      <c r="B11" s="198"/>
      <c r="C11" s="198"/>
      <c r="D11" s="198"/>
      <c r="E11" s="198"/>
      <c r="F11" s="15">
        <f>+'A.1 PRIHODI EK'!C70</f>
        <v>5138.83</v>
      </c>
      <c r="G11" s="16">
        <f>+'A.1 PRIHODI EK'!D70</f>
        <v>1500</v>
      </c>
      <c r="H11" s="16">
        <f>+'A.1 PRIHODI EK'!E70</f>
        <v>1500</v>
      </c>
      <c r="I11" s="15">
        <f>+'A.1 PRIHODI EK'!F70</f>
        <v>611.54999999999995</v>
      </c>
      <c r="J11" s="17">
        <f t="shared" si="0"/>
        <v>11.900568806518216</v>
      </c>
      <c r="K11" s="17">
        <f t="shared" si="1"/>
        <v>40.769999999999996</v>
      </c>
    </row>
    <row r="12" spans="1:11" x14ac:dyDescent="0.25">
      <c r="A12" s="200" t="s">
        <v>10</v>
      </c>
      <c r="B12" s="196"/>
      <c r="C12" s="196"/>
      <c r="D12" s="196"/>
      <c r="E12" s="201"/>
      <c r="F12" s="18">
        <f>F10+F11</f>
        <v>16487895.02</v>
      </c>
      <c r="G12" s="19">
        <f>G10+G11</f>
        <v>18882733</v>
      </c>
      <c r="H12" s="19">
        <f>H10+H11</f>
        <v>19443053</v>
      </c>
      <c r="I12" s="18">
        <f>I10+I11</f>
        <v>18267643.960000001</v>
      </c>
      <c r="J12" s="18">
        <f t="shared" si="0"/>
        <v>110.79427627262999</v>
      </c>
      <c r="K12" s="18">
        <f t="shared" si="1"/>
        <v>93.954606614506488</v>
      </c>
    </row>
    <row r="13" spans="1:11" x14ac:dyDescent="0.25">
      <c r="A13" s="202" t="s">
        <v>11</v>
      </c>
      <c r="B13" s="197"/>
      <c r="C13" s="197"/>
      <c r="D13" s="197"/>
      <c r="E13" s="197"/>
      <c r="F13" s="15">
        <f>+'A.1 RASHODI EK'!C10</f>
        <v>16294242.656983208</v>
      </c>
      <c r="G13" s="16">
        <f>+'A.1 RASHODI EK'!D10</f>
        <v>18305051</v>
      </c>
      <c r="H13" s="16">
        <f>+'A.1 RASHODI EK'!E10</f>
        <v>18594241</v>
      </c>
      <c r="I13" s="15">
        <f>+'A.1 RASHODI EK'!F10</f>
        <v>17668353.440000001</v>
      </c>
      <c r="J13" s="17">
        <f t="shared" si="0"/>
        <v>108.4331061709572</v>
      </c>
      <c r="K13" s="17">
        <f t="shared" si="1"/>
        <v>95.020568142577062</v>
      </c>
    </row>
    <row r="14" spans="1:11" x14ac:dyDescent="0.25">
      <c r="A14" s="199" t="s">
        <v>12</v>
      </c>
      <c r="B14" s="198"/>
      <c r="C14" s="198"/>
      <c r="D14" s="198"/>
      <c r="E14" s="198"/>
      <c r="F14" s="15">
        <f>+'A.1 RASHODI EK'!C113</f>
        <v>560835.68806755601</v>
      </c>
      <c r="G14" s="16">
        <f>+'A.1 RASHODI EK'!D113</f>
        <v>883830</v>
      </c>
      <c r="H14" s="16">
        <f>+'A.1 RASHODI EK'!E113</f>
        <v>650972</v>
      </c>
      <c r="I14" s="15">
        <f>+'A.1 RASHODI EK'!F113</f>
        <v>256784.03999999998</v>
      </c>
      <c r="J14" s="17">
        <f t="shared" si="0"/>
        <v>45.785966453880306</v>
      </c>
      <c r="K14" s="17">
        <f t="shared" si="1"/>
        <v>39.44624960827808</v>
      </c>
    </row>
    <row r="15" spans="1:11" x14ac:dyDescent="0.25">
      <c r="A15" s="20" t="s">
        <v>13</v>
      </c>
      <c r="B15" s="21"/>
      <c r="C15" s="21"/>
      <c r="D15" s="21"/>
      <c r="E15" s="21"/>
      <c r="F15" s="18">
        <f>F13+F14</f>
        <v>16855078.345050763</v>
      </c>
      <c r="G15" s="19">
        <f>G13+G14</f>
        <v>19188881</v>
      </c>
      <c r="H15" s="19">
        <f>H13+H14</f>
        <v>19245213</v>
      </c>
      <c r="I15" s="18">
        <f>I13+I14</f>
        <v>17925137.48</v>
      </c>
      <c r="J15" s="18">
        <f t="shared" si="0"/>
        <v>106.34858594569181</v>
      </c>
      <c r="K15" s="18">
        <f t="shared" si="1"/>
        <v>93.140759107212787</v>
      </c>
    </row>
    <row r="16" spans="1:11" x14ac:dyDescent="0.25">
      <c r="A16" s="195" t="s">
        <v>14</v>
      </c>
      <c r="B16" s="196"/>
      <c r="C16" s="196"/>
      <c r="D16" s="196"/>
      <c r="E16" s="196"/>
      <c r="F16" s="22">
        <f>F12-F15</f>
        <v>-367183.32505076379</v>
      </c>
      <c r="G16" s="23">
        <f>G12-G15</f>
        <v>-306148</v>
      </c>
      <c r="H16" s="23">
        <f>H12-H15</f>
        <v>197840</v>
      </c>
      <c r="I16" s="22">
        <f>I12-I15</f>
        <v>342506.48000000045</v>
      </c>
      <c r="J16" s="18">
        <f t="shared" si="0"/>
        <v>-93.279421104607152</v>
      </c>
      <c r="K16" s="18">
        <f t="shared" si="1"/>
        <v>173.12296805499417</v>
      </c>
    </row>
    <row r="17" spans="1:11" ht="18" x14ac:dyDescent="0.25">
      <c r="A17" s="1"/>
      <c r="B17" s="24"/>
      <c r="C17" s="24"/>
      <c r="D17" s="24"/>
      <c r="E17" s="24"/>
      <c r="F17" s="25"/>
      <c r="G17" s="26"/>
      <c r="H17" s="26"/>
      <c r="I17" s="25"/>
      <c r="J17" s="27"/>
      <c r="K17" s="27"/>
    </row>
    <row r="18" spans="1:11" ht="18" x14ac:dyDescent="0.25">
      <c r="A18" s="193" t="s">
        <v>15</v>
      </c>
      <c r="B18" s="193"/>
      <c r="C18" s="193"/>
      <c r="D18" s="193"/>
      <c r="E18" s="193"/>
      <c r="F18" s="25"/>
      <c r="G18" s="26"/>
      <c r="H18" s="26"/>
      <c r="I18" s="25"/>
      <c r="J18" s="27"/>
      <c r="K18" s="27"/>
    </row>
    <row r="19" spans="1:11" ht="38.25" x14ac:dyDescent="0.25">
      <c r="A19" s="194" t="s">
        <v>3</v>
      </c>
      <c r="B19" s="194"/>
      <c r="C19" s="194"/>
      <c r="D19" s="194"/>
      <c r="E19" s="194"/>
      <c r="F19" s="11" t="s">
        <v>2827</v>
      </c>
      <c r="G19" s="28" t="s">
        <v>2851</v>
      </c>
      <c r="H19" s="28" t="s">
        <v>2852</v>
      </c>
      <c r="I19" s="11" t="s">
        <v>2853</v>
      </c>
      <c r="J19" s="29" t="s">
        <v>4</v>
      </c>
      <c r="K19" s="29" t="s">
        <v>5</v>
      </c>
    </row>
    <row r="20" spans="1:11" x14ac:dyDescent="0.25">
      <c r="A20" s="185">
        <v>1</v>
      </c>
      <c r="B20" s="186"/>
      <c r="C20" s="186"/>
      <c r="D20" s="186"/>
      <c r="E20" s="186"/>
      <c r="F20" s="13">
        <v>2</v>
      </c>
      <c r="G20" s="13">
        <v>3</v>
      </c>
      <c r="H20" s="13">
        <v>4</v>
      </c>
      <c r="I20" s="13">
        <v>5</v>
      </c>
      <c r="J20" s="14" t="s">
        <v>6</v>
      </c>
      <c r="K20" s="14" t="s">
        <v>7</v>
      </c>
    </row>
    <row r="21" spans="1:11" ht="24.75" customHeight="1" x14ac:dyDescent="0.25">
      <c r="A21" s="187" t="s">
        <v>16</v>
      </c>
      <c r="B21" s="188"/>
      <c r="C21" s="188"/>
      <c r="D21" s="188"/>
      <c r="E21" s="188"/>
      <c r="F21" s="15">
        <f>+'B.1 RAČUN FINANC EK'!C10</f>
        <v>0</v>
      </c>
      <c r="G21" s="16">
        <f>+'B.1 RAČUN FINANC EK'!D10</f>
        <v>0</v>
      </c>
      <c r="H21" s="16">
        <f>+'B.1 RAČUN FINANC EK'!E10</f>
        <v>0</v>
      </c>
      <c r="I21" s="15">
        <f>+'B.1 RAČUN FINANC EK'!F10</f>
        <v>0</v>
      </c>
      <c r="J21" s="17" t="e">
        <f t="shared" ref="J21:J28" si="2">+I21/F21*100</f>
        <v>#DIV/0!</v>
      </c>
      <c r="K21" s="17" t="e">
        <f t="shared" ref="K21:K28" si="3">+I21/H21*100</f>
        <v>#DIV/0!</v>
      </c>
    </row>
    <row r="22" spans="1:11" ht="27" customHeight="1" x14ac:dyDescent="0.25">
      <c r="A22" s="187" t="s">
        <v>17</v>
      </c>
      <c r="B22" s="189"/>
      <c r="C22" s="189"/>
      <c r="D22" s="189"/>
      <c r="E22" s="189"/>
      <c r="F22" s="15">
        <f>+'B.1 RAČUN FINANC EK'!C17</f>
        <v>49904.65</v>
      </c>
      <c r="G22" s="16">
        <f>+'B.1 RAČUN FINANC EK'!D17</f>
        <v>0</v>
      </c>
      <c r="H22" s="16">
        <f>+'B.1 RAČUN FINANC EK'!E17</f>
        <v>0</v>
      </c>
      <c r="I22" s="15">
        <f>+'B.1 RAČUN FINANC EK'!F17</f>
        <v>0</v>
      </c>
      <c r="J22" s="17">
        <f t="shared" si="2"/>
        <v>0</v>
      </c>
      <c r="K22" s="17" t="e">
        <f t="shared" si="3"/>
        <v>#DIV/0!</v>
      </c>
    </row>
    <row r="23" spans="1:11" x14ac:dyDescent="0.25">
      <c r="A23" s="178" t="s">
        <v>18</v>
      </c>
      <c r="B23" s="179"/>
      <c r="C23" s="179"/>
      <c r="D23" s="179"/>
      <c r="E23" s="180"/>
      <c r="F23" s="18">
        <f>F21-F22</f>
        <v>-49904.65</v>
      </c>
      <c r="G23" s="19">
        <f>G21-G22</f>
        <v>0</v>
      </c>
      <c r="H23" s="19">
        <f>H21-H22</f>
        <v>0</v>
      </c>
      <c r="I23" s="18">
        <f>I21-I22</f>
        <v>0</v>
      </c>
      <c r="J23" s="18">
        <f t="shared" si="2"/>
        <v>0</v>
      </c>
      <c r="K23" s="18" t="e">
        <f t="shared" si="3"/>
        <v>#DIV/0!</v>
      </c>
    </row>
    <row r="24" spans="1:11" x14ac:dyDescent="0.25">
      <c r="A24" s="182" t="s">
        <v>2831</v>
      </c>
      <c r="B24" s="183"/>
      <c r="C24" s="183"/>
      <c r="D24" s="183"/>
      <c r="E24" s="184"/>
      <c r="F24" s="18">
        <v>0</v>
      </c>
      <c r="G24" s="19">
        <v>0</v>
      </c>
      <c r="H24" s="19">
        <v>0</v>
      </c>
      <c r="I24" s="18">
        <v>336075.34</v>
      </c>
      <c r="J24" s="18" t="e">
        <f t="shared" si="2"/>
        <v>#DIV/0!</v>
      </c>
      <c r="K24" s="18"/>
    </row>
    <row r="25" spans="1:11" x14ac:dyDescent="0.25">
      <c r="A25" s="187" t="s">
        <v>19</v>
      </c>
      <c r="B25" s="189"/>
      <c r="C25" s="189"/>
      <c r="D25" s="189"/>
      <c r="E25" s="189"/>
      <c r="F25" s="113">
        <v>2526817</v>
      </c>
      <c r="G25" s="114">
        <v>1943000</v>
      </c>
      <c r="H25" s="114">
        <v>2838574</v>
      </c>
      <c r="I25" s="15">
        <f>-F26</f>
        <v>1773653.68</v>
      </c>
      <c r="J25" s="17">
        <f t="shared" si="2"/>
        <v>70.193198795164037</v>
      </c>
      <c r="K25" s="17">
        <f t="shared" si="3"/>
        <v>62.483968358760421</v>
      </c>
    </row>
    <row r="26" spans="1:11" x14ac:dyDescent="0.25">
      <c r="A26" s="187" t="s">
        <v>20</v>
      </c>
      <c r="B26" s="189"/>
      <c r="C26" s="189"/>
      <c r="D26" s="189"/>
      <c r="E26" s="189"/>
      <c r="F26" s="113">
        <v>-1773653.68</v>
      </c>
      <c r="G26" s="114">
        <v>-1636852</v>
      </c>
      <c r="H26" s="114">
        <v>-3036414</v>
      </c>
      <c r="I26" s="114">
        <v>-2156775</v>
      </c>
      <c r="J26" s="17">
        <f t="shared" si="2"/>
        <v>121.60068362387409</v>
      </c>
      <c r="K26" s="17">
        <f t="shared" si="3"/>
        <v>71.030333808235639</v>
      </c>
    </row>
    <row r="27" spans="1:11" x14ac:dyDescent="0.25">
      <c r="A27" s="178" t="s">
        <v>21</v>
      </c>
      <c r="B27" s="179"/>
      <c r="C27" s="179"/>
      <c r="D27" s="179"/>
      <c r="E27" s="180"/>
      <c r="F27" s="18">
        <f>+F23+F25+F26</f>
        <v>703258.67000000016</v>
      </c>
      <c r="G27" s="23">
        <f>+G23+G25+G26</f>
        <v>306148</v>
      </c>
      <c r="H27" s="23">
        <f>+H23+H25+H26</f>
        <v>-197840</v>
      </c>
      <c r="I27" s="18">
        <f>+I23+I25+I26</f>
        <v>-383121.32000000007</v>
      </c>
      <c r="J27" s="18">
        <f t="shared" si="2"/>
        <v>-54.478008781605205</v>
      </c>
      <c r="K27" s="18">
        <f t="shared" si="3"/>
        <v>193.65210270926002</v>
      </c>
    </row>
    <row r="28" spans="1:11" x14ac:dyDescent="0.25">
      <c r="A28" s="181" t="s">
        <v>22</v>
      </c>
      <c r="B28" s="181"/>
      <c r="C28" s="181"/>
      <c r="D28" s="181"/>
      <c r="E28" s="181"/>
      <c r="F28" s="22">
        <f>+F16+F27</f>
        <v>336075.34494923637</v>
      </c>
      <c r="G28" s="23">
        <f>+G16+G27</f>
        <v>0</v>
      </c>
      <c r="H28" s="23">
        <f>+H16+H27</f>
        <v>0</v>
      </c>
      <c r="I28" s="22">
        <f>+I16+I27+I24</f>
        <v>295460.50000000041</v>
      </c>
      <c r="J28" s="18">
        <f t="shared" si="2"/>
        <v>87.914958487844217</v>
      </c>
      <c r="K28" s="18" t="e">
        <f t="shared" si="3"/>
        <v>#DIV/0!</v>
      </c>
    </row>
  </sheetData>
  <mergeCells count="23">
    <mergeCell ref="A16:E16"/>
    <mergeCell ref="A18:E18"/>
    <mergeCell ref="A19:E19"/>
    <mergeCell ref="A10:E10"/>
    <mergeCell ref="A11:E11"/>
    <mergeCell ref="A12:E12"/>
    <mergeCell ref="A13:E13"/>
    <mergeCell ref="A14:E14"/>
    <mergeCell ref="A9:E9"/>
    <mergeCell ref="A1:K1"/>
    <mergeCell ref="A3:K3"/>
    <mergeCell ref="A5:K5"/>
    <mergeCell ref="A7:E7"/>
    <mergeCell ref="A8:E8"/>
    <mergeCell ref="A27:E27"/>
    <mergeCell ref="A28:E28"/>
    <mergeCell ref="A24:E24"/>
    <mergeCell ref="A23:E23"/>
    <mergeCell ref="A20:E20"/>
    <mergeCell ref="A21:E21"/>
    <mergeCell ref="A22:E22"/>
    <mergeCell ref="A25:E25"/>
    <mergeCell ref="A26:E26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sqref="A1:H1"/>
    </sheetView>
  </sheetViews>
  <sheetFormatPr defaultRowHeight="12.75" x14ac:dyDescent="0.2"/>
  <cols>
    <col min="1" max="1" width="15.85546875" style="32" customWidth="1"/>
    <col min="2" max="2" width="57.5703125" style="35" customWidth="1"/>
    <col min="3" max="3" width="17.42578125" style="36" customWidth="1"/>
    <col min="4" max="5" width="17.5703125" style="37" bestFit="1" customWidth="1"/>
    <col min="6" max="6" width="16.42578125" style="36" bestFit="1" customWidth="1"/>
    <col min="7" max="8" width="13.42578125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5.85546875" style="32" customWidth="1"/>
    <col min="258" max="258" width="57.5703125" style="32" customWidth="1"/>
    <col min="259" max="259" width="20.140625" style="32" customWidth="1"/>
    <col min="260" max="261" width="17.5703125" style="32" bestFit="1" customWidth="1"/>
    <col min="262" max="262" width="16.42578125" style="32" bestFit="1" customWidth="1"/>
    <col min="263" max="263" width="15.5703125" style="32" bestFit="1" customWidth="1"/>
    <col min="264" max="264" width="11.8554687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5.85546875" style="32" customWidth="1"/>
    <col min="514" max="514" width="57.5703125" style="32" customWidth="1"/>
    <col min="515" max="515" width="20.140625" style="32" customWidth="1"/>
    <col min="516" max="517" width="17.5703125" style="32" bestFit="1" customWidth="1"/>
    <col min="518" max="518" width="16.42578125" style="32" bestFit="1" customWidth="1"/>
    <col min="519" max="519" width="15.5703125" style="32" bestFit="1" customWidth="1"/>
    <col min="520" max="520" width="11.8554687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5.85546875" style="32" customWidth="1"/>
    <col min="770" max="770" width="57.5703125" style="32" customWidth="1"/>
    <col min="771" max="771" width="20.140625" style="32" customWidth="1"/>
    <col min="772" max="773" width="17.5703125" style="32" bestFit="1" customWidth="1"/>
    <col min="774" max="774" width="16.42578125" style="32" bestFit="1" customWidth="1"/>
    <col min="775" max="775" width="15.5703125" style="32" bestFit="1" customWidth="1"/>
    <col min="776" max="776" width="11.8554687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5.85546875" style="32" customWidth="1"/>
    <col min="1026" max="1026" width="57.5703125" style="32" customWidth="1"/>
    <col min="1027" max="1027" width="20.140625" style="32" customWidth="1"/>
    <col min="1028" max="1029" width="17.5703125" style="32" bestFit="1" customWidth="1"/>
    <col min="1030" max="1030" width="16.42578125" style="32" bestFit="1" customWidth="1"/>
    <col min="1031" max="1031" width="15.5703125" style="32" bestFit="1" customWidth="1"/>
    <col min="1032" max="1032" width="11.8554687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5.85546875" style="32" customWidth="1"/>
    <col min="1282" max="1282" width="57.5703125" style="32" customWidth="1"/>
    <col min="1283" max="1283" width="20.140625" style="32" customWidth="1"/>
    <col min="1284" max="1285" width="17.5703125" style="32" bestFit="1" customWidth="1"/>
    <col min="1286" max="1286" width="16.42578125" style="32" bestFit="1" customWidth="1"/>
    <col min="1287" max="1287" width="15.5703125" style="32" bestFit="1" customWidth="1"/>
    <col min="1288" max="1288" width="11.8554687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5.85546875" style="32" customWidth="1"/>
    <col min="1538" max="1538" width="57.5703125" style="32" customWidth="1"/>
    <col min="1539" max="1539" width="20.140625" style="32" customWidth="1"/>
    <col min="1540" max="1541" width="17.5703125" style="32" bestFit="1" customWidth="1"/>
    <col min="1542" max="1542" width="16.42578125" style="32" bestFit="1" customWidth="1"/>
    <col min="1543" max="1543" width="15.5703125" style="32" bestFit="1" customWidth="1"/>
    <col min="1544" max="1544" width="11.8554687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5.85546875" style="32" customWidth="1"/>
    <col min="1794" max="1794" width="57.5703125" style="32" customWidth="1"/>
    <col min="1795" max="1795" width="20.140625" style="32" customWidth="1"/>
    <col min="1796" max="1797" width="17.5703125" style="32" bestFit="1" customWidth="1"/>
    <col min="1798" max="1798" width="16.42578125" style="32" bestFit="1" customWidth="1"/>
    <col min="1799" max="1799" width="15.5703125" style="32" bestFit="1" customWidth="1"/>
    <col min="1800" max="1800" width="11.8554687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5.85546875" style="32" customWidth="1"/>
    <col min="2050" max="2050" width="57.5703125" style="32" customWidth="1"/>
    <col min="2051" max="2051" width="20.140625" style="32" customWidth="1"/>
    <col min="2052" max="2053" width="17.5703125" style="32" bestFit="1" customWidth="1"/>
    <col min="2054" max="2054" width="16.42578125" style="32" bestFit="1" customWidth="1"/>
    <col min="2055" max="2055" width="15.5703125" style="32" bestFit="1" customWidth="1"/>
    <col min="2056" max="2056" width="11.8554687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5.85546875" style="32" customWidth="1"/>
    <col min="2306" max="2306" width="57.5703125" style="32" customWidth="1"/>
    <col min="2307" max="2307" width="20.140625" style="32" customWidth="1"/>
    <col min="2308" max="2309" width="17.5703125" style="32" bestFit="1" customWidth="1"/>
    <col min="2310" max="2310" width="16.42578125" style="32" bestFit="1" customWidth="1"/>
    <col min="2311" max="2311" width="15.5703125" style="32" bestFit="1" customWidth="1"/>
    <col min="2312" max="2312" width="11.8554687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5.85546875" style="32" customWidth="1"/>
    <col min="2562" max="2562" width="57.5703125" style="32" customWidth="1"/>
    <col min="2563" max="2563" width="20.140625" style="32" customWidth="1"/>
    <col min="2564" max="2565" width="17.5703125" style="32" bestFit="1" customWidth="1"/>
    <col min="2566" max="2566" width="16.42578125" style="32" bestFit="1" customWidth="1"/>
    <col min="2567" max="2567" width="15.5703125" style="32" bestFit="1" customWidth="1"/>
    <col min="2568" max="2568" width="11.8554687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5.85546875" style="32" customWidth="1"/>
    <col min="2818" max="2818" width="57.5703125" style="32" customWidth="1"/>
    <col min="2819" max="2819" width="20.140625" style="32" customWidth="1"/>
    <col min="2820" max="2821" width="17.5703125" style="32" bestFit="1" customWidth="1"/>
    <col min="2822" max="2822" width="16.42578125" style="32" bestFit="1" customWidth="1"/>
    <col min="2823" max="2823" width="15.5703125" style="32" bestFit="1" customWidth="1"/>
    <col min="2824" max="2824" width="11.8554687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5.85546875" style="32" customWidth="1"/>
    <col min="3074" max="3074" width="57.5703125" style="32" customWidth="1"/>
    <col min="3075" max="3075" width="20.140625" style="32" customWidth="1"/>
    <col min="3076" max="3077" width="17.5703125" style="32" bestFit="1" customWidth="1"/>
    <col min="3078" max="3078" width="16.42578125" style="32" bestFit="1" customWidth="1"/>
    <col min="3079" max="3079" width="15.5703125" style="32" bestFit="1" customWidth="1"/>
    <col min="3080" max="3080" width="11.8554687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5.85546875" style="32" customWidth="1"/>
    <col min="3330" max="3330" width="57.5703125" style="32" customWidth="1"/>
    <col min="3331" max="3331" width="20.140625" style="32" customWidth="1"/>
    <col min="3332" max="3333" width="17.5703125" style="32" bestFit="1" customWidth="1"/>
    <col min="3334" max="3334" width="16.42578125" style="32" bestFit="1" customWidth="1"/>
    <col min="3335" max="3335" width="15.5703125" style="32" bestFit="1" customWidth="1"/>
    <col min="3336" max="3336" width="11.8554687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5.85546875" style="32" customWidth="1"/>
    <col min="3586" max="3586" width="57.5703125" style="32" customWidth="1"/>
    <col min="3587" max="3587" width="20.140625" style="32" customWidth="1"/>
    <col min="3588" max="3589" width="17.5703125" style="32" bestFit="1" customWidth="1"/>
    <col min="3590" max="3590" width="16.42578125" style="32" bestFit="1" customWidth="1"/>
    <col min="3591" max="3591" width="15.5703125" style="32" bestFit="1" customWidth="1"/>
    <col min="3592" max="3592" width="11.8554687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5.85546875" style="32" customWidth="1"/>
    <col min="3842" max="3842" width="57.5703125" style="32" customWidth="1"/>
    <col min="3843" max="3843" width="20.140625" style="32" customWidth="1"/>
    <col min="3844" max="3845" width="17.5703125" style="32" bestFit="1" customWidth="1"/>
    <col min="3846" max="3846" width="16.42578125" style="32" bestFit="1" customWidth="1"/>
    <col min="3847" max="3847" width="15.5703125" style="32" bestFit="1" customWidth="1"/>
    <col min="3848" max="3848" width="11.8554687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5.85546875" style="32" customWidth="1"/>
    <col min="4098" max="4098" width="57.5703125" style="32" customWidth="1"/>
    <col min="4099" max="4099" width="20.140625" style="32" customWidth="1"/>
    <col min="4100" max="4101" width="17.5703125" style="32" bestFit="1" customWidth="1"/>
    <col min="4102" max="4102" width="16.42578125" style="32" bestFit="1" customWidth="1"/>
    <col min="4103" max="4103" width="15.5703125" style="32" bestFit="1" customWidth="1"/>
    <col min="4104" max="4104" width="11.8554687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5.85546875" style="32" customWidth="1"/>
    <col min="4354" max="4354" width="57.5703125" style="32" customWidth="1"/>
    <col min="4355" max="4355" width="20.140625" style="32" customWidth="1"/>
    <col min="4356" max="4357" width="17.5703125" style="32" bestFit="1" customWidth="1"/>
    <col min="4358" max="4358" width="16.42578125" style="32" bestFit="1" customWidth="1"/>
    <col min="4359" max="4359" width="15.5703125" style="32" bestFit="1" customWidth="1"/>
    <col min="4360" max="4360" width="11.8554687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5.85546875" style="32" customWidth="1"/>
    <col min="4610" max="4610" width="57.5703125" style="32" customWidth="1"/>
    <col min="4611" max="4611" width="20.140625" style="32" customWidth="1"/>
    <col min="4612" max="4613" width="17.5703125" style="32" bestFit="1" customWidth="1"/>
    <col min="4614" max="4614" width="16.42578125" style="32" bestFit="1" customWidth="1"/>
    <col min="4615" max="4615" width="15.5703125" style="32" bestFit="1" customWidth="1"/>
    <col min="4616" max="4616" width="11.8554687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5.85546875" style="32" customWidth="1"/>
    <col min="4866" max="4866" width="57.5703125" style="32" customWidth="1"/>
    <col min="4867" max="4867" width="20.140625" style="32" customWidth="1"/>
    <col min="4868" max="4869" width="17.5703125" style="32" bestFit="1" customWidth="1"/>
    <col min="4870" max="4870" width="16.42578125" style="32" bestFit="1" customWidth="1"/>
    <col min="4871" max="4871" width="15.5703125" style="32" bestFit="1" customWidth="1"/>
    <col min="4872" max="4872" width="11.8554687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5.85546875" style="32" customWidth="1"/>
    <col min="5122" max="5122" width="57.5703125" style="32" customWidth="1"/>
    <col min="5123" max="5123" width="20.140625" style="32" customWidth="1"/>
    <col min="5124" max="5125" width="17.5703125" style="32" bestFit="1" customWidth="1"/>
    <col min="5126" max="5126" width="16.42578125" style="32" bestFit="1" customWidth="1"/>
    <col min="5127" max="5127" width="15.5703125" style="32" bestFit="1" customWidth="1"/>
    <col min="5128" max="5128" width="11.8554687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5.85546875" style="32" customWidth="1"/>
    <col min="5378" max="5378" width="57.5703125" style="32" customWidth="1"/>
    <col min="5379" max="5379" width="20.140625" style="32" customWidth="1"/>
    <col min="5380" max="5381" width="17.5703125" style="32" bestFit="1" customWidth="1"/>
    <col min="5382" max="5382" width="16.42578125" style="32" bestFit="1" customWidth="1"/>
    <col min="5383" max="5383" width="15.5703125" style="32" bestFit="1" customWidth="1"/>
    <col min="5384" max="5384" width="11.8554687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5.85546875" style="32" customWidth="1"/>
    <col min="5634" max="5634" width="57.5703125" style="32" customWidth="1"/>
    <col min="5635" max="5635" width="20.140625" style="32" customWidth="1"/>
    <col min="5636" max="5637" width="17.5703125" style="32" bestFit="1" customWidth="1"/>
    <col min="5638" max="5638" width="16.42578125" style="32" bestFit="1" customWidth="1"/>
    <col min="5639" max="5639" width="15.5703125" style="32" bestFit="1" customWidth="1"/>
    <col min="5640" max="5640" width="11.8554687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5.85546875" style="32" customWidth="1"/>
    <col min="5890" max="5890" width="57.5703125" style="32" customWidth="1"/>
    <col min="5891" max="5891" width="20.140625" style="32" customWidth="1"/>
    <col min="5892" max="5893" width="17.5703125" style="32" bestFit="1" customWidth="1"/>
    <col min="5894" max="5894" width="16.42578125" style="32" bestFit="1" customWidth="1"/>
    <col min="5895" max="5895" width="15.5703125" style="32" bestFit="1" customWidth="1"/>
    <col min="5896" max="5896" width="11.8554687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5.85546875" style="32" customWidth="1"/>
    <col min="6146" max="6146" width="57.5703125" style="32" customWidth="1"/>
    <col min="6147" max="6147" width="20.140625" style="32" customWidth="1"/>
    <col min="6148" max="6149" width="17.5703125" style="32" bestFit="1" customWidth="1"/>
    <col min="6150" max="6150" width="16.42578125" style="32" bestFit="1" customWidth="1"/>
    <col min="6151" max="6151" width="15.5703125" style="32" bestFit="1" customWidth="1"/>
    <col min="6152" max="6152" width="11.8554687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5.85546875" style="32" customWidth="1"/>
    <col min="6402" max="6402" width="57.5703125" style="32" customWidth="1"/>
    <col min="6403" max="6403" width="20.140625" style="32" customWidth="1"/>
    <col min="6404" max="6405" width="17.5703125" style="32" bestFit="1" customWidth="1"/>
    <col min="6406" max="6406" width="16.42578125" style="32" bestFit="1" customWidth="1"/>
    <col min="6407" max="6407" width="15.5703125" style="32" bestFit="1" customWidth="1"/>
    <col min="6408" max="6408" width="11.8554687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5.85546875" style="32" customWidth="1"/>
    <col min="6658" max="6658" width="57.5703125" style="32" customWidth="1"/>
    <col min="6659" max="6659" width="20.140625" style="32" customWidth="1"/>
    <col min="6660" max="6661" width="17.5703125" style="32" bestFit="1" customWidth="1"/>
    <col min="6662" max="6662" width="16.42578125" style="32" bestFit="1" customWidth="1"/>
    <col min="6663" max="6663" width="15.5703125" style="32" bestFit="1" customWidth="1"/>
    <col min="6664" max="6664" width="11.8554687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5.85546875" style="32" customWidth="1"/>
    <col min="6914" max="6914" width="57.5703125" style="32" customWidth="1"/>
    <col min="6915" max="6915" width="20.140625" style="32" customWidth="1"/>
    <col min="6916" max="6917" width="17.5703125" style="32" bestFit="1" customWidth="1"/>
    <col min="6918" max="6918" width="16.42578125" style="32" bestFit="1" customWidth="1"/>
    <col min="6919" max="6919" width="15.5703125" style="32" bestFit="1" customWidth="1"/>
    <col min="6920" max="6920" width="11.8554687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5.85546875" style="32" customWidth="1"/>
    <col min="7170" max="7170" width="57.5703125" style="32" customWidth="1"/>
    <col min="7171" max="7171" width="20.140625" style="32" customWidth="1"/>
    <col min="7172" max="7173" width="17.5703125" style="32" bestFit="1" customWidth="1"/>
    <col min="7174" max="7174" width="16.42578125" style="32" bestFit="1" customWidth="1"/>
    <col min="7175" max="7175" width="15.5703125" style="32" bestFit="1" customWidth="1"/>
    <col min="7176" max="7176" width="11.8554687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5.85546875" style="32" customWidth="1"/>
    <col min="7426" max="7426" width="57.5703125" style="32" customWidth="1"/>
    <col min="7427" max="7427" width="20.140625" style="32" customWidth="1"/>
    <col min="7428" max="7429" width="17.5703125" style="32" bestFit="1" customWidth="1"/>
    <col min="7430" max="7430" width="16.42578125" style="32" bestFit="1" customWidth="1"/>
    <col min="7431" max="7431" width="15.5703125" style="32" bestFit="1" customWidth="1"/>
    <col min="7432" max="7432" width="11.8554687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5.85546875" style="32" customWidth="1"/>
    <col min="7682" max="7682" width="57.5703125" style="32" customWidth="1"/>
    <col min="7683" max="7683" width="20.140625" style="32" customWidth="1"/>
    <col min="7684" max="7685" width="17.5703125" style="32" bestFit="1" customWidth="1"/>
    <col min="7686" max="7686" width="16.42578125" style="32" bestFit="1" customWidth="1"/>
    <col min="7687" max="7687" width="15.5703125" style="32" bestFit="1" customWidth="1"/>
    <col min="7688" max="7688" width="11.8554687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5.85546875" style="32" customWidth="1"/>
    <col min="7938" max="7938" width="57.5703125" style="32" customWidth="1"/>
    <col min="7939" max="7939" width="20.140625" style="32" customWidth="1"/>
    <col min="7940" max="7941" width="17.5703125" style="32" bestFit="1" customWidth="1"/>
    <col min="7942" max="7942" width="16.42578125" style="32" bestFit="1" customWidth="1"/>
    <col min="7943" max="7943" width="15.5703125" style="32" bestFit="1" customWidth="1"/>
    <col min="7944" max="7944" width="11.8554687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5.85546875" style="32" customWidth="1"/>
    <col min="8194" max="8194" width="57.5703125" style="32" customWidth="1"/>
    <col min="8195" max="8195" width="20.140625" style="32" customWidth="1"/>
    <col min="8196" max="8197" width="17.5703125" style="32" bestFit="1" customWidth="1"/>
    <col min="8198" max="8198" width="16.42578125" style="32" bestFit="1" customWidth="1"/>
    <col min="8199" max="8199" width="15.5703125" style="32" bestFit="1" customWidth="1"/>
    <col min="8200" max="8200" width="11.8554687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5.85546875" style="32" customWidth="1"/>
    <col min="8450" max="8450" width="57.5703125" style="32" customWidth="1"/>
    <col min="8451" max="8451" width="20.140625" style="32" customWidth="1"/>
    <col min="8452" max="8453" width="17.5703125" style="32" bestFit="1" customWidth="1"/>
    <col min="8454" max="8454" width="16.42578125" style="32" bestFit="1" customWidth="1"/>
    <col min="8455" max="8455" width="15.5703125" style="32" bestFit="1" customWidth="1"/>
    <col min="8456" max="8456" width="11.8554687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5.85546875" style="32" customWidth="1"/>
    <col min="8706" max="8706" width="57.5703125" style="32" customWidth="1"/>
    <col min="8707" max="8707" width="20.140625" style="32" customWidth="1"/>
    <col min="8708" max="8709" width="17.5703125" style="32" bestFit="1" customWidth="1"/>
    <col min="8710" max="8710" width="16.42578125" style="32" bestFit="1" customWidth="1"/>
    <col min="8711" max="8711" width="15.5703125" style="32" bestFit="1" customWidth="1"/>
    <col min="8712" max="8712" width="11.8554687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5.85546875" style="32" customWidth="1"/>
    <col min="8962" max="8962" width="57.5703125" style="32" customWidth="1"/>
    <col min="8963" max="8963" width="20.140625" style="32" customWidth="1"/>
    <col min="8964" max="8965" width="17.5703125" style="32" bestFit="1" customWidth="1"/>
    <col min="8966" max="8966" width="16.42578125" style="32" bestFit="1" customWidth="1"/>
    <col min="8967" max="8967" width="15.5703125" style="32" bestFit="1" customWidth="1"/>
    <col min="8968" max="8968" width="11.8554687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5.85546875" style="32" customWidth="1"/>
    <col min="9218" max="9218" width="57.5703125" style="32" customWidth="1"/>
    <col min="9219" max="9219" width="20.140625" style="32" customWidth="1"/>
    <col min="9220" max="9221" width="17.5703125" style="32" bestFit="1" customWidth="1"/>
    <col min="9222" max="9222" width="16.42578125" style="32" bestFit="1" customWidth="1"/>
    <col min="9223" max="9223" width="15.5703125" style="32" bestFit="1" customWidth="1"/>
    <col min="9224" max="9224" width="11.8554687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5.85546875" style="32" customWidth="1"/>
    <col min="9474" max="9474" width="57.5703125" style="32" customWidth="1"/>
    <col min="9475" max="9475" width="20.140625" style="32" customWidth="1"/>
    <col min="9476" max="9477" width="17.5703125" style="32" bestFit="1" customWidth="1"/>
    <col min="9478" max="9478" width="16.42578125" style="32" bestFit="1" customWidth="1"/>
    <col min="9479" max="9479" width="15.5703125" style="32" bestFit="1" customWidth="1"/>
    <col min="9480" max="9480" width="11.8554687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5.85546875" style="32" customWidth="1"/>
    <col min="9730" max="9730" width="57.5703125" style="32" customWidth="1"/>
    <col min="9731" max="9731" width="20.140625" style="32" customWidth="1"/>
    <col min="9732" max="9733" width="17.5703125" style="32" bestFit="1" customWidth="1"/>
    <col min="9734" max="9734" width="16.42578125" style="32" bestFit="1" customWidth="1"/>
    <col min="9735" max="9735" width="15.5703125" style="32" bestFit="1" customWidth="1"/>
    <col min="9736" max="9736" width="11.8554687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5.85546875" style="32" customWidth="1"/>
    <col min="9986" max="9986" width="57.5703125" style="32" customWidth="1"/>
    <col min="9987" max="9987" width="20.140625" style="32" customWidth="1"/>
    <col min="9988" max="9989" width="17.5703125" style="32" bestFit="1" customWidth="1"/>
    <col min="9990" max="9990" width="16.42578125" style="32" bestFit="1" customWidth="1"/>
    <col min="9991" max="9991" width="15.5703125" style="32" bestFit="1" customWidth="1"/>
    <col min="9992" max="9992" width="11.8554687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5.85546875" style="32" customWidth="1"/>
    <col min="10242" max="10242" width="57.5703125" style="32" customWidth="1"/>
    <col min="10243" max="10243" width="20.140625" style="32" customWidth="1"/>
    <col min="10244" max="10245" width="17.5703125" style="32" bestFit="1" customWidth="1"/>
    <col min="10246" max="10246" width="16.42578125" style="32" bestFit="1" customWidth="1"/>
    <col min="10247" max="10247" width="15.5703125" style="32" bestFit="1" customWidth="1"/>
    <col min="10248" max="10248" width="11.8554687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5.85546875" style="32" customWidth="1"/>
    <col min="10498" max="10498" width="57.5703125" style="32" customWidth="1"/>
    <col min="10499" max="10499" width="20.140625" style="32" customWidth="1"/>
    <col min="10500" max="10501" width="17.5703125" style="32" bestFit="1" customWidth="1"/>
    <col min="10502" max="10502" width="16.42578125" style="32" bestFit="1" customWidth="1"/>
    <col min="10503" max="10503" width="15.5703125" style="32" bestFit="1" customWidth="1"/>
    <col min="10504" max="10504" width="11.8554687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5.85546875" style="32" customWidth="1"/>
    <col min="10754" max="10754" width="57.5703125" style="32" customWidth="1"/>
    <col min="10755" max="10755" width="20.140625" style="32" customWidth="1"/>
    <col min="10756" max="10757" width="17.5703125" style="32" bestFit="1" customWidth="1"/>
    <col min="10758" max="10758" width="16.42578125" style="32" bestFit="1" customWidth="1"/>
    <col min="10759" max="10759" width="15.5703125" style="32" bestFit="1" customWidth="1"/>
    <col min="10760" max="10760" width="11.8554687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5.85546875" style="32" customWidth="1"/>
    <col min="11010" max="11010" width="57.5703125" style="32" customWidth="1"/>
    <col min="11011" max="11011" width="20.140625" style="32" customWidth="1"/>
    <col min="11012" max="11013" width="17.5703125" style="32" bestFit="1" customWidth="1"/>
    <col min="11014" max="11014" width="16.42578125" style="32" bestFit="1" customWidth="1"/>
    <col min="11015" max="11015" width="15.5703125" style="32" bestFit="1" customWidth="1"/>
    <col min="11016" max="11016" width="11.8554687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5.85546875" style="32" customWidth="1"/>
    <col min="11266" max="11266" width="57.5703125" style="32" customWidth="1"/>
    <col min="11267" max="11267" width="20.140625" style="32" customWidth="1"/>
    <col min="11268" max="11269" width="17.5703125" style="32" bestFit="1" customWidth="1"/>
    <col min="11270" max="11270" width="16.42578125" style="32" bestFit="1" customWidth="1"/>
    <col min="11271" max="11271" width="15.5703125" style="32" bestFit="1" customWidth="1"/>
    <col min="11272" max="11272" width="11.8554687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5.85546875" style="32" customWidth="1"/>
    <col min="11522" max="11522" width="57.5703125" style="32" customWidth="1"/>
    <col min="11523" max="11523" width="20.140625" style="32" customWidth="1"/>
    <col min="11524" max="11525" width="17.5703125" style="32" bestFit="1" customWidth="1"/>
    <col min="11526" max="11526" width="16.42578125" style="32" bestFit="1" customWidth="1"/>
    <col min="11527" max="11527" width="15.5703125" style="32" bestFit="1" customWidth="1"/>
    <col min="11528" max="11528" width="11.8554687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5.85546875" style="32" customWidth="1"/>
    <col min="11778" max="11778" width="57.5703125" style="32" customWidth="1"/>
    <col min="11779" max="11779" width="20.140625" style="32" customWidth="1"/>
    <col min="11780" max="11781" width="17.5703125" style="32" bestFit="1" customWidth="1"/>
    <col min="11782" max="11782" width="16.42578125" style="32" bestFit="1" customWidth="1"/>
    <col min="11783" max="11783" width="15.5703125" style="32" bestFit="1" customWidth="1"/>
    <col min="11784" max="11784" width="11.8554687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5.85546875" style="32" customWidth="1"/>
    <col min="12034" max="12034" width="57.5703125" style="32" customWidth="1"/>
    <col min="12035" max="12035" width="20.140625" style="32" customWidth="1"/>
    <col min="12036" max="12037" width="17.5703125" style="32" bestFit="1" customWidth="1"/>
    <col min="12038" max="12038" width="16.42578125" style="32" bestFit="1" customWidth="1"/>
    <col min="12039" max="12039" width="15.5703125" style="32" bestFit="1" customWidth="1"/>
    <col min="12040" max="12040" width="11.8554687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5.85546875" style="32" customWidth="1"/>
    <col min="12290" max="12290" width="57.5703125" style="32" customWidth="1"/>
    <col min="12291" max="12291" width="20.140625" style="32" customWidth="1"/>
    <col min="12292" max="12293" width="17.5703125" style="32" bestFit="1" customWidth="1"/>
    <col min="12294" max="12294" width="16.42578125" style="32" bestFit="1" customWidth="1"/>
    <col min="12295" max="12295" width="15.5703125" style="32" bestFit="1" customWidth="1"/>
    <col min="12296" max="12296" width="11.8554687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5.85546875" style="32" customWidth="1"/>
    <col min="12546" max="12546" width="57.5703125" style="32" customWidth="1"/>
    <col min="12547" max="12547" width="20.140625" style="32" customWidth="1"/>
    <col min="12548" max="12549" width="17.5703125" style="32" bestFit="1" customWidth="1"/>
    <col min="12550" max="12550" width="16.42578125" style="32" bestFit="1" customWidth="1"/>
    <col min="12551" max="12551" width="15.5703125" style="32" bestFit="1" customWidth="1"/>
    <col min="12552" max="12552" width="11.8554687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5.85546875" style="32" customWidth="1"/>
    <col min="12802" max="12802" width="57.5703125" style="32" customWidth="1"/>
    <col min="12803" max="12803" width="20.140625" style="32" customWidth="1"/>
    <col min="12804" max="12805" width="17.5703125" style="32" bestFit="1" customWidth="1"/>
    <col min="12806" max="12806" width="16.42578125" style="32" bestFit="1" customWidth="1"/>
    <col min="12807" max="12807" width="15.5703125" style="32" bestFit="1" customWidth="1"/>
    <col min="12808" max="12808" width="11.8554687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5.85546875" style="32" customWidth="1"/>
    <col min="13058" max="13058" width="57.5703125" style="32" customWidth="1"/>
    <col min="13059" max="13059" width="20.140625" style="32" customWidth="1"/>
    <col min="13060" max="13061" width="17.5703125" style="32" bestFit="1" customWidth="1"/>
    <col min="13062" max="13062" width="16.42578125" style="32" bestFit="1" customWidth="1"/>
    <col min="13063" max="13063" width="15.5703125" style="32" bestFit="1" customWidth="1"/>
    <col min="13064" max="13064" width="11.8554687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5.85546875" style="32" customWidth="1"/>
    <col min="13314" max="13314" width="57.5703125" style="32" customWidth="1"/>
    <col min="13315" max="13315" width="20.140625" style="32" customWidth="1"/>
    <col min="13316" max="13317" width="17.5703125" style="32" bestFit="1" customWidth="1"/>
    <col min="13318" max="13318" width="16.42578125" style="32" bestFit="1" customWidth="1"/>
    <col min="13319" max="13319" width="15.5703125" style="32" bestFit="1" customWidth="1"/>
    <col min="13320" max="13320" width="11.8554687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5.85546875" style="32" customWidth="1"/>
    <col min="13570" max="13570" width="57.5703125" style="32" customWidth="1"/>
    <col min="13571" max="13571" width="20.140625" style="32" customWidth="1"/>
    <col min="13572" max="13573" width="17.5703125" style="32" bestFit="1" customWidth="1"/>
    <col min="13574" max="13574" width="16.42578125" style="32" bestFit="1" customWidth="1"/>
    <col min="13575" max="13575" width="15.5703125" style="32" bestFit="1" customWidth="1"/>
    <col min="13576" max="13576" width="11.8554687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5.85546875" style="32" customWidth="1"/>
    <col min="13826" max="13826" width="57.5703125" style="32" customWidth="1"/>
    <col min="13827" max="13827" width="20.140625" style="32" customWidth="1"/>
    <col min="13828" max="13829" width="17.5703125" style="32" bestFit="1" customWidth="1"/>
    <col min="13830" max="13830" width="16.42578125" style="32" bestFit="1" customWidth="1"/>
    <col min="13831" max="13831" width="15.5703125" style="32" bestFit="1" customWidth="1"/>
    <col min="13832" max="13832" width="11.8554687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5.85546875" style="32" customWidth="1"/>
    <col min="14082" max="14082" width="57.5703125" style="32" customWidth="1"/>
    <col min="14083" max="14083" width="20.140625" style="32" customWidth="1"/>
    <col min="14084" max="14085" width="17.5703125" style="32" bestFit="1" customWidth="1"/>
    <col min="14086" max="14086" width="16.42578125" style="32" bestFit="1" customWidth="1"/>
    <col min="14087" max="14087" width="15.5703125" style="32" bestFit="1" customWidth="1"/>
    <col min="14088" max="14088" width="11.8554687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5.85546875" style="32" customWidth="1"/>
    <col min="14338" max="14338" width="57.5703125" style="32" customWidth="1"/>
    <col min="14339" max="14339" width="20.140625" style="32" customWidth="1"/>
    <col min="14340" max="14341" width="17.5703125" style="32" bestFit="1" customWidth="1"/>
    <col min="14342" max="14342" width="16.42578125" style="32" bestFit="1" customWidth="1"/>
    <col min="14343" max="14343" width="15.5703125" style="32" bestFit="1" customWidth="1"/>
    <col min="14344" max="14344" width="11.8554687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5.85546875" style="32" customWidth="1"/>
    <col min="14594" max="14594" width="57.5703125" style="32" customWidth="1"/>
    <col min="14595" max="14595" width="20.140625" style="32" customWidth="1"/>
    <col min="14596" max="14597" width="17.5703125" style="32" bestFit="1" customWidth="1"/>
    <col min="14598" max="14598" width="16.42578125" style="32" bestFit="1" customWidth="1"/>
    <col min="14599" max="14599" width="15.5703125" style="32" bestFit="1" customWidth="1"/>
    <col min="14600" max="14600" width="11.8554687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5.85546875" style="32" customWidth="1"/>
    <col min="14850" max="14850" width="57.5703125" style="32" customWidth="1"/>
    <col min="14851" max="14851" width="20.140625" style="32" customWidth="1"/>
    <col min="14852" max="14853" width="17.5703125" style="32" bestFit="1" customWidth="1"/>
    <col min="14854" max="14854" width="16.42578125" style="32" bestFit="1" customWidth="1"/>
    <col min="14855" max="14855" width="15.5703125" style="32" bestFit="1" customWidth="1"/>
    <col min="14856" max="14856" width="11.8554687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5.85546875" style="32" customWidth="1"/>
    <col min="15106" max="15106" width="57.5703125" style="32" customWidth="1"/>
    <col min="15107" max="15107" width="20.140625" style="32" customWidth="1"/>
    <col min="15108" max="15109" width="17.5703125" style="32" bestFit="1" customWidth="1"/>
    <col min="15110" max="15110" width="16.42578125" style="32" bestFit="1" customWidth="1"/>
    <col min="15111" max="15111" width="15.5703125" style="32" bestFit="1" customWidth="1"/>
    <col min="15112" max="15112" width="11.8554687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5.85546875" style="32" customWidth="1"/>
    <col min="15362" max="15362" width="57.5703125" style="32" customWidth="1"/>
    <col min="15363" max="15363" width="20.140625" style="32" customWidth="1"/>
    <col min="15364" max="15365" width="17.5703125" style="32" bestFit="1" customWidth="1"/>
    <col min="15366" max="15366" width="16.42578125" style="32" bestFit="1" customWidth="1"/>
    <col min="15367" max="15367" width="15.5703125" style="32" bestFit="1" customWidth="1"/>
    <col min="15368" max="15368" width="11.8554687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5.85546875" style="32" customWidth="1"/>
    <col min="15618" max="15618" width="57.5703125" style="32" customWidth="1"/>
    <col min="15619" max="15619" width="20.140625" style="32" customWidth="1"/>
    <col min="15620" max="15621" width="17.5703125" style="32" bestFit="1" customWidth="1"/>
    <col min="15622" max="15622" width="16.42578125" style="32" bestFit="1" customWidth="1"/>
    <col min="15623" max="15623" width="15.5703125" style="32" bestFit="1" customWidth="1"/>
    <col min="15624" max="15624" width="11.8554687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5.85546875" style="32" customWidth="1"/>
    <col min="15874" max="15874" width="57.5703125" style="32" customWidth="1"/>
    <col min="15875" max="15875" width="20.140625" style="32" customWidth="1"/>
    <col min="15876" max="15877" width="17.5703125" style="32" bestFit="1" customWidth="1"/>
    <col min="15878" max="15878" width="16.42578125" style="32" bestFit="1" customWidth="1"/>
    <col min="15879" max="15879" width="15.5703125" style="32" bestFit="1" customWidth="1"/>
    <col min="15880" max="15880" width="11.8554687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5.85546875" style="32" customWidth="1"/>
    <col min="16130" max="16130" width="57.5703125" style="32" customWidth="1"/>
    <col min="16131" max="16131" width="20.140625" style="32" customWidth="1"/>
    <col min="16132" max="16133" width="17.5703125" style="32" bestFit="1" customWidth="1"/>
    <col min="16134" max="16134" width="16.42578125" style="32" bestFit="1" customWidth="1"/>
    <col min="16135" max="16135" width="15.5703125" style="32" bestFit="1" customWidth="1"/>
    <col min="16136" max="16136" width="11.8554687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5.75" x14ac:dyDescent="0.2">
      <c r="A1" s="205" t="s">
        <v>0</v>
      </c>
      <c r="B1" s="205"/>
      <c r="C1" s="205"/>
      <c r="D1" s="205"/>
      <c r="E1" s="205"/>
      <c r="F1" s="205"/>
      <c r="G1" s="205"/>
      <c r="H1" s="205"/>
      <c r="I1" s="38"/>
      <c r="J1" s="38"/>
      <c r="K1" s="38"/>
      <c r="L1" s="39"/>
      <c r="M1" s="39"/>
      <c r="N1" s="39"/>
      <c r="O1" s="39"/>
    </row>
    <row r="2" spans="1:15" ht="18" x14ac:dyDescent="0.2">
      <c r="A2" s="42"/>
      <c r="B2" s="42"/>
      <c r="C2" s="42"/>
      <c r="D2" s="42"/>
      <c r="E2" s="42"/>
      <c r="F2" s="42"/>
      <c r="G2" s="42"/>
      <c r="H2" s="75"/>
      <c r="I2" s="43"/>
      <c r="J2" s="43"/>
      <c r="K2" s="43"/>
      <c r="L2" s="39"/>
      <c r="M2" s="39"/>
      <c r="N2" s="39"/>
      <c r="O2" s="39"/>
    </row>
    <row r="3" spans="1:15" ht="15.75" customHeight="1" x14ac:dyDescent="0.2">
      <c r="A3" s="205" t="s">
        <v>23</v>
      </c>
      <c r="B3" s="205"/>
      <c r="C3" s="205"/>
      <c r="D3" s="205"/>
      <c r="E3" s="205"/>
      <c r="F3" s="205"/>
      <c r="G3" s="205"/>
      <c r="H3" s="205"/>
      <c r="I3" s="38"/>
      <c r="J3" s="38"/>
      <c r="K3" s="38"/>
      <c r="L3" s="39"/>
      <c r="M3" s="39"/>
      <c r="N3" s="39"/>
      <c r="O3" s="39"/>
    </row>
    <row r="4" spans="1:15" ht="18" x14ac:dyDescent="0.2">
      <c r="A4" s="42"/>
      <c r="B4" s="42"/>
      <c r="C4" s="42"/>
      <c r="D4" s="42"/>
      <c r="E4" s="42"/>
      <c r="F4" s="42"/>
      <c r="G4" s="42"/>
      <c r="H4" s="75"/>
      <c r="I4" s="43"/>
      <c r="J4" s="43"/>
      <c r="K4" s="43"/>
      <c r="L4" s="39"/>
      <c r="M4" s="39"/>
      <c r="N4" s="39"/>
      <c r="O4" s="39"/>
    </row>
    <row r="5" spans="1:15" ht="15.75" customHeight="1" x14ac:dyDescent="0.2">
      <c r="A5" s="205" t="s">
        <v>24</v>
      </c>
      <c r="B5" s="205"/>
      <c r="C5" s="205"/>
      <c r="D5" s="205"/>
      <c r="E5" s="205"/>
      <c r="F5" s="205"/>
      <c r="G5" s="205"/>
      <c r="H5" s="205"/>
      <c r="I5" s="38"/>
      <c r="J5" s="38"/>
      <c r="K5" s="38"/>
      <c r="L5" s="39"/>
      <c r="M5" s="39"/>
      <c r="N5" s="39"/>
      <c r="O5" s="39"/>
    </row>
    <row r="6" spans="1:15" ht="18" x14ac:dyDescent="0.2">
      <c r="A6" s="42"/>
      <c r="B6" s="42"/>
      <c r="C6" s="42"/>
      <c r="D6" s="42"/>
      <c r="E6" s="42"/>
      <c r="F6" s="42"/>
      <c r="G6" s="42"/>
      <c r="H6" s="75"/>
      <c r="I6" s="43"/>
      <c r="J6" s="43"/>
      <c r="K6" s="43"/>
      <c r="L6" s="39"/>
      <c r="M6" s="39"/>
      <c r="N6" s="39"/>
      <c r="O6" s="39"/>
    </row>
    <row r="7" spans="1:15" s="33" customFormat="1" ht="57" x14ac:dyDescent="0.25">
      <c r="A7" s="204" t="s">
        <v>3</v>
      </c>
      <c r="B7" s="204"/>
      <c r="C7" s="51" t="s">
        <v>2827</v>
      </c>
      <c r="D7" s="51" t="s">
        <v>2851</v>
      </c>
      <c r="E7" s="51" t="s">
        <v>2852</v>
      </c>
      <c r="F7" s="51" t="s">
        <v>2853</v>
      </c>
      <c r="G7" s="51" t="s">
        <v>262</v>
      </c>
      <c r="H7" s="51" t="s">
        <v>263</v>
      </c>
      <c r="I7" s="40"/>
      <c r="J7" s="40"/>
      <c r="K7" s="40"/>
      <c r="L7" s="40"/>
      <c r="M7" s="40"/>
      <c r="N7" s="40"/>
      <c r="O7" s="40"/>
    </row>
    <row r="8" spans="1:15" s="34" customFormat="1" x14ac:dyDescent="0.2">
      <c r="A8" s="203">
        <v>1</v>
      </c>
      <c r="B8" s="203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">
      <c r="A9" s="55" t="s">
        <v>27</v>
      </c>
      <c r="B9" s="55" t="s">
        <v>26</v>
      </c>
      <c r="C9" s="59" t="s">
        <v>28</v>
      </c>
      <c r="D9" s="59" t="s">
        <v>28</v>
      </c>
      <c r="E9" s="59" t="s">
        <v>28</v>
      </c>
      <c r="F9" s="59" t="s">
        <v>28</v>
      </c>
      <c r="G9" s="59" t="s">
        <v>26</v>
      </c>
      <c r="H9" s="59" t="s">
        <v>26</v>
      </c>
      <c r="I9" s="39"/>
      <c r="J9" s="39"/>
      <c r="K9" s="39"/>
      <c r="L9" s="39"/>
      <c r="M9" s="54"/>
      <c r="N9" s="54"/>
      <c r="O9" s="54"/>
    </row>
    <row r="10" spans="1:15" s="34" customFormat="1" x14ac:dyDescent="0.2">
      <c r="A10" s="97"/>
      <c r="B10" s="99" t="s">
        <v>25</v>
      </c>
      <c r="C10" s="90">
        <f>+C11+C70</f>
        <v>16487895.02</v>
      </c>
      <c r="D10" s="100">
        <f>+D11+D70</f>
        <v>18882733</v>
      </c>
      <c r="E10" s="100">
        <f>+E11+E70</f>
        <v>19443053</v>
      </c>
      <c r="F10" s="90">
        <f>+F11+F70</f>
        <v>18267643.960000001</v>
      </c>
      <c r="G10" s="90">
        <f>+F10/C10*100</f>
        <v>110.79427627262999</v>
      </c>
      <c r="H10" s="90">
        <f>+F10/E10*100</f>
        <v>93.954606614506488</v>
      </c>
      <c r="I10" s="39"/>
      <c r="J10" s="39"/>
      <c r="K10" s="39"/>
      <c r="L10" s="39"/>
      <c r="M10" s="41"/>
      <c r="N10" s="41"/>
      <c r="O10" s="41"/>
    </row>
    <row r="11" spans="1:15" x14ac:dyDescent="0.2">
      <c r="A11" s="91" t="s">
        <v>30</v>
      </c>
      <c r="B11" s="92" t="s">
        <v>31</v>
      </c>
      <c r="C11" s="93">
        <f>+C12+C34+C45+C51+C58+C65</f>
        <v>16482756.189999999</v>
      </c>
      <c r="D11" s="94">
        <f>+D12+D34+D45+D51+D58+D65</f>
        <v>18881233</v>
      </c>
      <c r="E11" s="94">
        <f>+E12+E34+E45+E51+E58+E65</f>
        <v>19441553</v>
      </c>
      <c r="F11" s="93">
        <f>+F12+F34+F45+F51+F58+F65</f>
        <v>18267032.41</v>
      </c>
      <c r="G11" s="95">
        <f>+F11/C11*100</f>
        <v>110.82510837042237</v>
      </c>
      <c r="H11" s="95">
        <f>+F11/E11*100</f>
        <v>93.95871003720741</v>
      </c>
      <c r="I11" s="56"/>
      <c r="J11" s="56"/>
      <c r="K11" s="56"/>
      <c r="L11" s="56"/>
      <c r="M11" s="56"/>
      <c r="N11" s="56"/>
      <c r="O11" s="56"/>
    </row>
    <row r="12" spans="1:15" x14ac:dyDescent="0.2">
      <c r="A12" s="79" t="s">
        <v>33</v>
      </c>
      <c r="B12" s="80" t="s">
        <v>34</v>
      </c>
      <c r="C12" s="76">
        <f>+C13+C15+C20+C23+C26+C29</f>
        <v>2278925.96</v>
      </c>
      <c r="D12" s="45">
        <v>2077031</v>
      </c>
      <c r="E12" s="45">
        <v>2115754</v>
      </c>
      <c r="F12" s="76">
        <f>+F13+F15+F20+F23+F26+F29</f>
        <v>2248993.66</v>
      </c>
      <c r="G12" s="76">
        <f>+F12/C12*100</f>
        <v>98.686561102669629</v>
      </c>
      <c r="H12" s="76">
        <f>+F12/E12*100</f>
        <v>106.29750245066299</v>
      </c>
      <c r="I12" s="47"/>
      <c r="J12" s="47"/>
      <c r="K12" s="47"/>
      <c r="L12" s="47"/>
      <c r="M12" s="47"/>
      <c r="N12" s="47"/>
      <c r="O12" s="47"/>
    </row>
    <row r="13" spans="1:15" x14ac:dyDescent="0.2">
      <c r="A13" s="77" t="s">
        <v>264</v>
      </c>
      <c r="B13" s="78" t="s">
        <v>265</v>
      </c>
      <c r="C13" s="76">
        <f>+C14</f>
        <v>34172.58</v>
      </c>
      <c r="D13" s="74"/>
      <c r="E13" s="74"/>
      <c r="F13" s="76">
        <f>+F14</f>
        <v>19083.43</v>
      </c>
      <c r="G13" s="76">
        <f t="shared" ref="G13:G72" si="0">+F13/C13*100</f>
        <v>55.84427631744515</v>
      </c>
      <c r="H13" s="76"/>
      <c r="I13" s="47"/>
      <c r="J13" s="47"/>
      <c r="K13" s="47"/>
      <c r="L13" s="47"/>
      <c r="M13" s="47"/>
      <c r="N13" s="47"/>
      <c r="O13" s="47"/>
    </row>
    <row r="14" spans="1:15" x14ac:dyDescent="0.2">
      <c r="A14" s="50" t="s">
        <v>266</v>
      </c>
      <c r="B14" s="48" t="s">
        <v>267</v>
      </c>
      <c r="C14" s="116">
        <v>34172.58</v>
      </c>
      <c r="D14" s="73"/>
      <c r="E14" s="73"/>
      <c r="F14" s="44">
        <v>19083.43</v>
      </c>
      <c r="G14" s="44">
        <f t="shared" si="0"/>
        <v>55.84427631744515</v>
      </c>
      <c r="H14" s="76"/>
      <c r="I14" s="46"/>
      <c r="J14" s="46"/>
      <c r="K14" s="46"/>
      <c r="L14" s="46"/>
      <c r="M14" s="47"/>
      <c r="N14" s="47"/>
      <c r="O14" s="47"/>
    </row>
    <row r="15" spans="1:15" x14ac:dyDescent="0.2">
      <c r="A15" s="77" t="s">
        <v>35</v>
      </c>
      <c r="B15" s="78" t="s">
        <v>36</v>
      </c>
      <c r="C15" s="76">
        <f>SUM(C16:C19)</f>
        <v>719291.14</v>
      </c>
      <c r="D15" s="74"/>
      <c r="E15" s="74"/>
      <c r="F15" s="76">
        <f>SUM(F16:F19)</f>
        <v>837841.1</v>
      </c>
      <c r="G15" s="76">
        <f t="shared" si="0"/>
        <v>116.48149871552707</v>
      </c>
      <c r="H15" s="76"/>
      <c r="I15" s="47"/>
      <c r="J15" s="47"/>
      <c r="K15" s="47"/>
      <c r="L15" s="47"/>
      <c r="M15" s="47"/>
      <c r="N15" s="47"/>
      <c r="O15" s="47"/>
    </row>
    <row r="16" spans="1:15" x14ac:dyDescent="0.2">
      <c r="A16" s="50" t="s">
        <v>268</v>
      </c>
      <c r="B16" s="48" t="s">
        <v>269</v>
      </c>
      <c r="C16" s="116">
        <v>160031.34</v>
      </c>
      <c r="D16" s="73"/>
      <c r="E16" s="73"/>
      <c r="F16" s="44">
        <v>114467.16</v>
      </c>
      <c r="G16" s="44">
        <f t="shared" si="0"/>
        <v>71.52796445996141</v>
      </c>
      <c r="H16" s="76"/>
      <c r="I16" s="46"/>
      <c r="J16" s="46"/>
      <c r="K16" s="46"/>
      <c r="L16" s="46"/>
      <c r="M16" s="47"/>
      <c r="N16" s="47"/>
      <c r="O16" s="47"/>
    </row>
    <row r="17" spans="1:15" x14ac:dyDescent="0.2">
      <c r="A17" s="50" t="s">
        <v>270</v>
      </c>
      <c r="B17" s="48" t="s">
        <v>271</v>
      </c>
      <c r="C17" s="44">
        <v>0</v>
      </c>
      <c r="D17" s="73"/>
      <c r="E17" s="73"/>
      <c r="F17" s="49">
        <v>0</v>
      </c>
      <c r="G17" s="49" t="e">
        <f t="shared" si="0"/>
        <v>#DIV/0!</v>
      </c>
      <c r="H17" s="76"/>
      <c r="I17" s="46"/>
      <c r="J17" s="46"/>
      <c r="K17" s="46"/>
      <c r="L17" s="46"/>
      <c r="M17" s="47"/>
      <c r="N17" s="47"/>
      <c r="O17" s="47"/>
    </row>
    <row r="18" spans="1:15" x14ac:dyDescent="0.2">
      <c r="A18" s="50" t="s">
        <v>37</v>
      </c>
      <c r="B18" s="48" t="s">
        <v>38</v>
      </c>
      <c r="C18" s="116">
        <v>559259.80000000005</v>
      </c>
      <c r="D18" s="73"/>
      <c r="E18" s="73"/>
      <c r="F18" s="116">
        <v>723373.94</v>
      </c>
      <c r="G18" s="44">
        <f t="shared" si="0"/>
        <v>129.34488407713195</v>
      </c>
      <c r="H18" s="76"/>
      <c r="I18" s="46"/>
      <c r="J18" s="46"/>
      <c r="K18" s="46"/>
      <c r="L18" s="46"/>
      <c r="M18" s="47"/>
      <c r="N18" s="47"/>
      <c r="O18" s="47"/>
    </row>
    <row r="19" spans="1:15" x14ac:dyDescent="0.2">
      <c r="A19" s="50" t="s">
        <v>39</v>
      </c>
      <c r="B19" s="48" t="s">
        <v>40</v>
      </c>
      <c r="C19" s="44">
        <v>0</v>
      </c>
      <c r="D19" s="73"/>
      <c r="E19" s="73"/>
      <c r="F19" s="44">
        <v>0</v>
      </c>
      <c r="G19" s="44" t="e">
        <f t="shared" si="0"/>
        <v>#DIV/0!</v>
      </c>
      <c r="H19" s="76"/>
      <c r="I19" s="46"/>
      <c r="J19" s="46"/>
      <c r="K19" s="46"/>
      <c r="L19" s="46"/>
      <c r="M19" s="47"/>
      <c r="N19" s="47"/>
      <c r="O19" s="47"/>
    </row>
    <row r="20" spans="1:15" x14ac:dyDescent="0.2">
      <c r="A20" s="77" t="s">
        <v>272</v>
      </c>
      <c r="B20" s="78" t="s">
        <v>273</v>
      </c>
      <c r="C20" s="76">
        <f>+C21+C22</f>
        <v>0</v>
      </c>
      <c r="D20" s="74"/>
      <c r="E20" s="74"/>
      <c r="F20" s="76">
        <f>+F21+F22</f>
        <v>0</v>
      </c>
      <c r="G20" s="76" t="e">
        <f t="shared" si="0"/>
        <v>#DIV/0!</v>
      </c>
      <c r="H20" s="76"/>
      <c r="I20" s="47"/>
      <c r="J20" s="47"/>
      <c r="K20" s="47"/>
      <c r="L20" s="47"/>
      <c r="M20" s="47"/>
      <c r="N20" s="47"/>
      <c r="O20" s="47"/>
    </row>
    <row r="21" spans="1:15" x14ac:dyDescent="0.2">
      <c r="A21" s="50" t="s">
        <v>274</v>
      </c>
      <c r="B21" s="48" t="s">
        <v>275</v>
      </c>
      <c r="C21" s="44">
        <v>0</v>
      </c>
      <c r="D21" s="73"/>
      <c r="E21" s="73"/>
      <c r="F21" s="44">
        <v>0</v>
      </c>
      <c r="G21" s="44" t="e">
        <f t="shared" si="0"/>
        <v>#DIV/0!</v>
      </c>
      <c r="H21" s="76"/>
      <c r="I21" s="46"/>
      <c r="J21" s="46"/>
      <c r="K21" s="46"/>
      <c r="L21" s="46"/>
      <c r="M21" s="47"/>
      <c r="N21" s="47"/>
      <c r="O21" s="47"/>
    </row>
    <row r="22" spans="1:15" x14ac:dyDescent="0.2">
      <c r="A22" s="50" t="s">
        <v>276</v>
      </c>
      <c r="B22" s="48" t="s">
        <v>277</v>
      </c>
      <c r="C22" s="44">
        <v>0</v>
      </c>
      <c r="D22" s="73"/>
      <c r="E22" s="73"/>
      <c r="F22" s="49">
        <v>0</v>
      </c>
      <c r="G22" s="49" t="e">
        <f t="shared" si="0"/>
        <v>#DIV/0!</v>
      </c>
      <c r="H22" s="76"/>
      <c r="I22" s="46"/>
      <c r="J22" s="46"/>
      <c r="K22" s="46"/>
      <c r="L22" s="46"/>
      <c r="M22" s="47"/>
      <c r="N22" s="47"/>
      <c r="O22" s="47"/>
    </row>
    <row r="23" spans="1:15" x14ac:dyDescent="0.2">
      <c r="A23" s="77" t="s">
        <v>278</v>
      </c>
      <c r="B23" s="78" t="s">
        <v>279</v>
      </c>
      <c r="C23" s="76">
        <f>+C24+C25</f>
        <v>23870.2</v>
      </c>
      <c r="D23" s="74"/>
      <c r="E23" s="74"/>
      <c r="F23" s="76">
        <f>+F24+F25</f>
        <v>7021.44</v>
      </c>
      <c r="G23" s="76">
        <f t="shared" si="0"/>
        <v>29.415086593325569</v>
      </c>
      <c r="H23" s="76"/>
      <c r="I23" s="47"/>
      <c r="J23" s="47"/>
      <c r="K23" s="47"/>
      <c r="L23" s="47"/>
      <c r="M23" s="47"/>
      <c r="N23" s="47"/>
      <c r="O23" s="47"/>
    </row>
    <row r="24" spans="1:15" ht="25.5" x14ac:dyDescent="0.2">
      <c r="A24" s="50" t="s">
        <v>280</v>
      </c>
      <c r="B24" s="48" t="s">
        <v>281</v>
      </c>
      <c r="C24" s="44">
        <v>10790.37</v>
      </c>
      <c r="D24" s="73"/>
      <c r="E24" s="73"/>
      <c r="F24" s="44">
        <v>7021.44</v>
      </c>
      <c r="G24" s="44">
        <f t="shared" si="0"/>
        <v>65.071355291801851</v>
      </c>
      <c r="H24" s="76"/>
      <c r="I24" s="46"/>
      <c r="J24" s="46"/>
      <c r="K24" s="46"/>
      <c r="L24" s="46"/>
      <c r="M24" s="47"/>
      <c r="N24" s="47"/>
      <c r="O24" s="47"/>
    </row>
    <row r="25" spans="1:15" ht="25.5" x14ac:dyDescent="0.2">
      <c r="A25" s="50" t="s">
        <v>282</v>
      </c>
      <c r="B25" s="48" t="s">
        <v>283</v>
      </c>
      <c r="C25" s="44">
        <v>13079.83</v>
      </c>
      <c r="D25" s="73"/>
      <c r="E25" s="73"/>
      <c r="F25" s="44">
        <v>0</v>
      </c>
      <c r="G25" s="44">
        <f t="shared" si="0"/>
        <v>0</v>
      </c>
      <c r="H25" s="76"/>
      <c r="I25" s="46"/>
      <c r="J25" s="46"/>
      <c r="K25" s="46"/>
      <c r="L25" s="46"/>
      <c r="M25" s="47"/>
      <c r="N25" s="47"/>
      <c r="O25" s="47"/>
    </row>
    <row r="26" spans="1:15" x14ac:dyDescent="0.2">
      <c r="A26" s="77" t="s">
        <v>284</v>
      </c>
      <c r="B26" s="78" t="s">
        <v>285</v>
      </c>
      <c r="C26" s="76">
        <f>+C27+C28</f>
        <v>0</v>
      </c>
      <c r="D26" s="74"/>
      <c r="E26" s="74"/>
      <c r="F26" s="76">
        <f>+F27+F28</f>
        <v>0</v>
      </c>
      <c r="G26" s="76" t="e">
        <f t="shared" si="0"/>
        <v>#DIV/0!</v>
      </c>
      <c r="H26" s="76"/>
      <c r="I26" s="47"/>
      <c r="J26" s="47"/>
      <c r="K26" s="47"/>
      <c r="L26" s="47"/>
      <c r="M26" s="47"/>
      <c r="N26" s="47"/>
      <c r="O26" s="47"/>
    </row>
    <row r="27" spans="1:15" x14ac:dyDescent="0.2">
      <c r="A27" s="50" t="s">
        <v>286</v>
      </c>
      <c r="B27" s="48" t="s">
        <v>287</v>
      </c>
      <c r="C27" s="44">
        <v>0</v>
      </c>
      <c r="D27" s="73"/>
      <c r="E27" s="73"/>
      <c r="F27" s="44">
        <v>0</v>
      </c>
      <c r="G27" s="44" t="e">
        <f t="shared" si="0"/>
        <v>#DIV/0!</v>
      </c>
      <c r="H27" s="76"/>
      <c r="I27" s="46"/>
      <c r="J27" s="46"/>
      <c r="K27" s="46"/>
      <c r="L27" s="46"/>
      <c r="M27" s="47"/>
      <c r="N27" s="47"/>
      <c r="O27" s="47"/>
    </row>
    <row r="28" spans="1:15" ht="25.5" x14ac:dyDescent="0.2">
      <c r="A28" s="50" t="s">
        <v>288</v>
      </c>
      <c r="B28" s="48" t="s">
        <v>289</v>
      </c>
      <c r="C28" s="44">
        <v>0</v>
      </c>
      <c r="D28" s="73"/>
      <c r="E28" s="73"/>
      <c r="F28" s="44">
        <v>0</v>
      </c>
      <c r="G28" s="44" t="e">
        <f t="shared" si="0"/>
        <v>#DIV/0!</v>
      </c>
      <c r="H28" s="76"/>
      <c r="I28" s="46"/>
      <c r="J28" s="46"/>
      <c r="K28" s="46"/>
      <c r="L28" s="46"/>
      <c r="M28" s="47"/>
      <c r="N28" s="47"/>
      <c r="O28" s="47"/>
    </row>
    <row r="29" spans="1:15" x14ac:dyDescent="0.2">
      <c r="A29" s="77" t="s">
        <v>290</v>
      </c>
      <c r="B29" s="78" t="s">
        <v>196</v>
      </c>
      <c r="C29" s="76">
        <f>SUM(C30:C33)</f>
        <v>1501592.04</v>
      </c>
      <c r="D29" s="74"/>
      <c r="E29" s="74"/>
      <c r="F29" s="76">
        <f>SUM(F30:F33)</f>
        <v>1385047.69</v>
      </c>
      <c r="G29" s="76">
        <f t="shared" si="0"/>
        <v>92.238614291002762</v>
      </c>
      <c r="H29" s="76"/>
      <c r="I29" s="47"/>
      <c r="J29" s="47"/>
      <c r="K29" s="47"/>
      <c r="L29" s="47"/>
      <c r="M29" s="47"/>
      <c r="N29" s="47"/>
      <c r="O29" s="47"/>
    </row>
    <row r="30" spans="1:15" x14ac:dyDescent="0.2">
      <c r="A30" s="50" t="s">
        <v>291</v>
      </c>
      <c r="B30" s="48" t="s">
        <v>198</v>
      </c>
      <c r="C30" s="116">
        <v>1358287.22</v>
      </c>
      <c r="D30" s="74"/>
      <c r="E30" s="74"/>
      <c r="F30" s="116">
        <v>1234074.43</v>
      </c>
      <c r="G30" s="44">
        <f t="shared" si="0"/>
        <v>90.855189670414489</v>
      </c>
      <c r="H30" s="76"/>
      <c r="I30" s="47"/>
      <c r="J30" s="47"/>
      <c r="K30" s="47"/>
      <c r="L30" s="47"/>
      <c r="M30" s="47"/>
      <c r="N30" s="47"/>
      <c r="O30" s="47"/>
    </row>
    <row r="31" spans="1:15" x14ac:dyDescent="0.2">
      <c r="A31" s="50" t="s">
        <v>292</v>
      </c>
      <c r="B31" s="48" t="s">
        <v>200</v>
      </c>
      <c r="C31" s="44">
        <v>11533.61</v>
      </c>
      <c r="D31" s="74"/>
      <c r="E31" s="74"/>
      <c r="F31" s="44">
        <v>0</v>
      </c>
      <c r="G31" s="44">
        <f t="shared" si="0"/>
        <v>0</v>
      </c>
      <c r="H31" s="76"/>
      <c r="I31" s="47"/>
      <c r="J31" s="47"/>
      <c r="K31" s="47"/>
      <c r="L31" s="47"/>
      <c r="M31" s="47"/>
      <c r="N31" s="47"/>
      <c r="O31" s="47"/>
    </row>
    <row r="32" spans="1:15" ht="25.5" x14ac:dyDescent="0.2">
      <c r="A32" s="50" t="s">
        <v>293</v>
      </c>
      <c r="B32" s="48" t="s">
        <v>294</v>
      </c>
      <c r="C32" s="116">
        <v>131771.21</v>
      </c>
      <c r="D32" s="74"/>
      <c r="E32" s="74"/>
      <c r="F32" s="44">
        <v>150973.26</v>
      </c>
      <c r="G32" s="44">
        <f t="shared" si="0"/>
        <v>114.57226506457671</v>
      </c>
      <c r="H32" s="76"/>
      <c r="I32" s="47"/>
      <c r="J32" s="47"/>
      <c r="K32" s="47"/>
      <c r="L32" s="47"/>
      <c r="M32" s="47"/>
      <c r="N32" s="47"/>
      <c r="O32" s="47"/>
    </row>
    <row r="33" spans="1:15" ht="25.5" x14ac:dyDescent="0.2">
      <c r="A33" s="50" t="s">
        <v>295</v>
      </c>
      <c r="B33" s="48" t="s">
        <v>202</v>
      </c>
      <c r="C33" s="44">
        <v>0</v>
      </c>
      <c r="D33" s="74"/>
      <c r="E33" s="74"/>
      <c r="F33" s="44">
        <v>0</v>
      </c>
      <c r="G33" s="44" t="e">
        <f t="shared" si="0"/>
        <v>#DIV/0!</v>
      </c>
      <c r="H33" s="76"/>
      <c r="I33" s="47"/>
      <c r="J33" s="47"/>
      <c r="K33" s="47"/>
      <c r="L33" s="47"/>
      <c r="M33" s="47"/>
      <c r="N33" s="47"/>
      <c r="O33" s="47"/>
    </row>
    <row r="34" spans="1:15" x14ac:dyDescent="0.2">
      <c r="A34" s="79" t="s">
        <v>41</v>
      </c>
      <c r="B34" s="80" t="s">
        <v>42</v>
      </c>
      <c r="C34" s="76">
        <f>+C35+C42</f>
        <v>18.899999999999999</v>
      </c>
      <c r="D34" s="45">
        <v>0</v>
      </c>
      <c r="E34" s="45">
        <v>40000</v>
      </c>
      <c r="F34" s="76">
        <f>+F35+F42</f>
        <v>4.6900000000000004</v>
      </c>
      <c r="G34" s="76">
        <f>+F34/C34*100</f>
        <v>24.81481481481482</v>
      </c>
      <c r="H34" s="76">
        <f>+F34/E34*100</f>
        <v>1.1725000000000001E-2</v>
      </c>
      <c r="I34" s="47"/>
      <c r="J34" s="47"/>
      <c r="K34" s="47"/>
      <c r="L34" s="47"/>
      <c r="M34" s="47"/>
      <c r="N34" s="47"/>
      <c r="O34" s="47"/>
    </row>
    <row r="35" spans="1:15" x14ac:dyDescent="0.2">
      <c r="A35" s="77" t="s">
        <v>43</v>
      </c>
      <c r="B35" s="78" t="s">
        <v>44</v>
      </c>
      <c r="C35" s="76">
        <f>SUM(C36:C41)</f>
        <v>18.899999999999999</v>
      </c>
      <c r="D35" s="74"/>
      <c r="E35" s="74"/>
      <c r="F35" s="76">
        <f>SUM(F36:F41)</f>
        <v>4.6900000000000004</v>
      </c>
      <c r="G35" s="76">
        <f t="shared" si="0"/>
        <v>24.81481481481482</v>
      </c>
      <c r="H35" s="76"/>
      <c r="I35" s="47"/>
      <c r="J35" s="47"/>
      <c r="K35" s="47"/>
      <c r="L35" s="47"/>
      <c r="M35" s="47"/>
      <c r="N35" s="47"/>
      <c r="O35" s="47"/>
    </row>
    <row r="36" spans="1:15" x14ac:dyDescent="0.2">
      <c r="A36" s="50" t="s">
        <v>296</v>
      </c>
      <c r="B36" s="48" t="s">
        <v>297</v>
      </c>
      <c r="C36" s="44">
        <v>18.899999999999999</v>
      </c>
      <c r="D36" s="74"/>
      <c r="E36" s="74"/>
      <c r="F36" s="44">
        <v>4.6900000000000004</v>
      </c>
      <c r="G36" s="44">
        <f t="shared" si="0"/>
        <v>24.81481481481482</v>
      </c>
      <c r="H36" s="76"/>
      <c r="I36" s="47"/>
      <c r="J36" s="47"/>
      <c r="K36" s="47"/>
      <c r="L36" s="47"/>
      <c r="M36" s="47"/>
      <c r="N36" s="47"/>
      <c r="O36" s="47"/>
    </row>
    <row r="37" spans="1:15" x14ac:dyDescent="0.2">
      <c r="A37" s="50" t="s">
        <v>298</v>
      </c>
      <c r="B37" s="48" t="s">
        <v>299</v>
      </c>
      <c r="C37" s="44">
        <v>0</v>
      </c>
      <c r="D37" s="74"/>
      <c r="E37" s="74"/>
      <c r="F37" s="44">
        <v>0</v>
      </c>
      <c r="G37" s="44" t="e">
        <f t="shared" si="0"/>
        <v>#DIV/0!</v>
      </c>
      <c r="H37" s="76"/>
      <c r="I37" s="47"/>
      <c r="J37" s="47"/>
      <c r="K37" s="47"/>
      <c r="L37" s="47"/>
      <c r="M37" s="47"/>
      <c r="N37" s="47"/>
      <c r="O37" s="47"/>
    </row>
    <row r="38" spans="1:15" ht="25.5" x14ac:dyDescent="0.2">
      <c r="A38" s="50" t="s">
        <v>300</v>
      </c>
      <c r="B38" s="48" t="s">
        <v>301</v>
      </c>
      <c r="C38" s="44">
        <v>0</v>
      </c>
      <c r="D38" s="74"/>
      <c r="E38" s="74"/>
      <c r="F38" s="116">
        <v>0</v>
      </c>
      <c r="G38" s="44" t="e">
        <f t="shared" si="0"/>
        <v>#DIV/0!</v>
      </c>
      <c r="H38" s="76"/>
      <c r="I38" s="47"/>
      <c r="J38" s="47"/>
      <c r="K38" s="47"/>
      <c r="L38" s="47"/>
      <c r="M38" s="47"/>
      <c r="N38" s="47"/>
      <c r="O38" s="47"/>
    </row>
    <row r="39" spans="1:15" x14ac:dyDescent="0.2">
      <c r="A39" s="50" t="s">
        <v>302</v>
      </c>
      <c r="B39" s="48" t="s">
        <v>303</v>
      </c>
      <c r="C39" s="44">
        <v>0</v>
      </c>
      <c r="D39" s="74"/>
      <c r="E39" s="74"/>
      <c r="F39" s="44">
        <v>0</v>
      </c>
      <c r="G39" s="44" t="e">
        <f t="shared" si="0"/>
        <v>#DIV/0!</v>
      </c>
      <c r="H39" s="76"/>
      <c r="I39" s="47"/>
      <c r="J39" s="47"/>
      <c r="K39" s="47"/>
      <c r="L39" s="47"/>
      <c r="M39" s="47"/>
      <c r="N39" s="47"/>
      <c r="O39" s="47"/>
    </row>
    <row r="40" spans="1:15" ht="25.5" x14ac:dyDescent="0.2">
      <c r="A40" s="50" t="s">
        <v>45</v>
      </c>
      <c r="B40" s="48" t="s">
        <v>46</v>
      </c>
      <c r="C40" s="44">
        <v>0</v>
      </c>
      <c r="D40" s="74"/>
      <c r="E40" s="74"/>
      <c r="F40" s="44">
        <v>0</v>
      </c>
      <c r="G40" s="44" t="e">
        <f t="shared" si="0"/>
        <v>#DIV/0!</v>
      </c>
      <c r="H40" s="76"/>
      <c r="I40" s="47"/>
      <c r="J40" s="47"/>
      <c r="K40" s="47"/>
      <c r="L40" s="47"/>
      <c r="M40" s="47"/>
      <c r="N40" s="47"/>
      <c r="O40" s="47"/>
    </row>
    <row r="41" spans="1:15" x14ac:dyDescent="0.2">
      <c r="A41" s="50" t="s">
        <v>304</v>
      </c>
      <c r="B41" s="48" t="s">
        <v>305</v>
      </c>
      <c r="C41" s="44">
        <v>0</v>
      </c>
      <c r="D41" s="74"/>
      <c r="E41" s="74"/>
      <c r="F41" s="44">
        <v>0</v>
      </c>
      <c r="G41" s="44" t="e">
        <f t="shared" si="0"/>
        <v>#DIV/0!</v>
      </c>
      <c r="H41" s="76"/>
      <c r="I41" s="47"/>
      <c r="J41" s="47"/>
      <c r="K41" s="47"/>
      <c r="L41" s="47"/>
      <c r="M41" s="47"/>
      <c r="N41" s="47"/>
      <c r="O41" s="47"/>
    </row>
    <row r="42" spans="1:15" x14ac:dyDescent="0.2">
      <c r="A42" s="77" t="s">
        <v>306</v>
      </c>
      <c r="B42" s="78" t="s">
        <v>307</v>
      </c>
      <c r="C42" s="76">
        <f>+C43+C44</f>
        <v>0</v>
      </c>
      <c r="D42" s="74"/>
      <c r="E42" s="74"/>
      <c r="F42" s="76">
        <f>+F43+F44</f>
        <v>0</v>
      </c>
      <c r="G42" s="76" t="e">
        <f t="shared" si="0"/>
        <v>#DIV/0!</v>
      </c>
      <c r="H42" s="76"/>
      <c r="I42" s="47"/>
      <c r="J42" s="47"/>
      <c r="K42" s="47"/>
      <c r="L42" s="47"/>
      <c r="M42" s="47"/>
      <c r="N42" s="47"/>
      <c r="O42" s="47"/>
    </row>
    <row r="43" spans="1:15" x14ac:dyDescent="0.2">
      <c r="A43" s="50" t="s">
        <v>308</v>
      </c>
      <c r="B43" s="48" t="s">
        <v>309</v>
      </c>
      <c r="C43" s="44">
        <v>0</v>
      </c>
      <c r="D43" s="74"/>
      <c r="E43" s="74"/>
      <c r="F43" s="44">
        <v>0</v>
      </c>
      <c r="G43" s="44" t="e">
        <f t="shared" si="0"/>
        <v>#DIV/0!</v>
      </c>
      <c r="H43" s="76"/>
      <c r="I43" s="47"/>
      <c r="J43" s="47"/>
      <c r="K43" s="47"/>
      <c r="L43" s="47"/>
      <c r="M43" s="47"/>
      <c r="N43" s="47"/>
      <c r="O43" s="47"/>
    </row>
    <row r="44" spans="1:15" x14ac:dyDescent="0.2">
      <c r="A44" s="50" t="s">
        <v>310</v>
      </c>
      <c r="B44" s="48" t="s">
        <v>311</v>
      </c>
      <c r="C44" s="44">
        <v>0</v>
      </c>
      <c r="D44" s="74"/>
      <c r="E44" s="74"/>
      <c r="F44" s="44">
        <v>0</v>
      </c>
      <c r="G44" s="44" t="e">
        <f t="shared" si="0"/>
        <v>#DIV/0!</v>
      </c>
      <c r="H44" s="76"/>
      <c r="I44" s="47"/>
      <c r="J44" s="47"/>
      <c r="K44" s="47"/>
      <c r="L44" s="47"/>
      <c r="M44" s="47"/>
      <c r="N44" s="47"/>
      <c r="O44" s="47"/>
    </row>
    <row r="45" spans="1:15" ht="25.5" x14ac:dyDescent="0.2">
      <c r="A45" s="79" t="s">
        <v>47</v>
      </c>
      <c r="B45" s="80" t="s">
        <v>48</v>
      </c>
      <c r="C45" s="76">
        <f>+C46+C48</f>
        <v>2770886.6</v>
      </c>
      <c r="D45" s="45">
        <v>3210000</v>
      </c>
      <c r="E45" s="45">
        <v>4210000</v>
      </c>
      <c r="F45" s="76">
        <f>+F46+F48</f>
        <v>2831596.53</v>
      </c>
      <c r="G45" s="76">
        <f>+F45/C45*100</f>
        <v>102.19099294788893</v>
      </c>
      <c r="H45" s="76">
        <f>+F45/E45*100</f>
        <v>67.258824940617572</v>
      </c>
      <c r="I45" s="47"/>
      <c r="J45" s="47"/>
      <c r="K45" s="47"/>
      <c r="L45" s="47"/>
      <c r="M45" s="47"/>
      <c r="N45" s="47"/>
      <c r="O45" s="47"/>
    </row>
    <row r="46" spans="1:15" x14ac:dyDescent="0.2">
      <c r="A46" s="77" t="s">
        <v>312</v>
      </c>
      <c r="B46" s="78" t="s">
        <v>313</v>
      </c>
      <c r="C46" s="76">
        <f>+C47</f>
        <v>0</v>
      </c>
      <c r="D46" s="74"/>
      <c r="E46" s="74"/>
      <c r="F46" s="76">
        <f>+F47</f>
        <v>0</v>
      </c>
      <c r="G46" s="76" t="e">
        <f t="shared" si="0"/>
        <v>#DIV/0!</v>
      </c>
      <c r="H46" s="76"/>
      <c r="I46" s="47"/>
      <c r="J46" s="47"/>
      <c r="K46" s="47"/>
      <c r="L46" s="47"/>
      <c r="M46" s="47"/>
      <c r="N46" s="47"/>
      <c r="O46" s="47"/>
    </row>
    <row r="47" spans="1:15" x14ac:dyDescent="0.2">
      <c r="A47" s="50" t="s">
        <v>314</v>
      </c>
      <c r="B47" s="48" t="s">
        <v>315</v>
      </c>
      <c r="C47" s="44">
        <v>0</v>
      </c>
      <c r="D47" s="74"/>
      <c r="E47" s="74"/>
      <c r="F47" s="44">
        <v>0</v>
      </c>
      <c r="G47" s="44" t="e">
        <f t="shared" si="0"/>
        <v>#DIV/0!</v>
      </c>
      <c r="H47" s="76"/>
      <c r="I47" s="47"/>
      <c r="J47" s="47"/>
      <c r="K47" s="47"/>
      <c r="L47" s="47"/>
      <c r="M47" s="47"/>
      <c r="N47" s="47"/>
      <c r="O47" s="47"/>
    </row>
    <row r="48" spans="1:15" x14ac:dyDescent="0.2">
      <c r="A48" s="77" t="s">
        <v>49</v>
      </c>
      <c r="B48" s="78" t="s">
        <v>50</v>
      </c>
      <c r="C48" s="76">
        <f>+C49+C50</f>
        <v>2770886.6</v>
      </c>
      <c r="D48" s="74"/>
      <c r="E48" s="74"/>
      <c r="F48" s="76">
        <f>+F49+F50</f>
        <v>2831596.53</v>
      </c>
      <c r="G48" s="76">
        <f t="shared" si="0"/>
        <v>102.19099294788893</v>
      </c>
      <c r="H48" s="76"/>
      <c r="I48" s="47"/>
      <c r="J48" s="47"/>
      <c r="K48" s="47"/>
      <c r="L48" s="47"/>
      <c r="M48" s="47"/>
      <c r="N48" s="47"/>
      <c r="O48" s="47"/>
    </row>
    <row r="49" spans="1:15" x14ac:dyDescent="0.2">
      <c r="A49" s="50" t="s">
        <v>316</v>
      </c>
      <c r="B49" s="48" t="s">
        <v>317</v>
      </c>
      <c r="C49" s="44">
        <v>0</v>
      </c>
      <c r="D49" s="74"/>
      <c r="E49" s="74"/>
      <c r="F49" s="44">
        <v>0</v>
      </c>
      <c r="G49" s="44" t="e">
        <f t="shared" si="0"/>
        <v>#DIV/0!</v>
      </c>
      <c r="H49" s="76"/>
      <c r="I49" s="47"/>
      <c r="J49" s="47"/>
      <c r="K49" s="47"/>
      <c r="L49" s="47"/>
      <c r="M49" s="47"/>
      <c r="N49" s="47"/>
      <c r="O49" s="47"/>
    </row>
    <row r="50" spans="1:15" x14ac:dyDescent="0.2">
      <c r="A50" s="50" t="s">
        <v>51</v>
      </c>
      <c r="B50" s="48" t="s">
        <v>52</v>
      </c>
      <c r="C50" s="116">
        <v>2770886.6</v>
      </c>
      <c r="D50" s="74"/>
      <c r="E50" s="74"/>
      <c r="F50" s="116">
        <v>2831596.53</v>
      </c>
      <c r="G50" s="44">
        <f t="shared" si="0"/>
        <v>102.19099294788893</v>
      </c>
      <c r="H50" s="76"/>
      <c r="I50" s="47"/>
      <c r="J50" s="47"/>
      <c r="K50" s="47"/>
      <c r="L50" s="47"/>
      <c r="M50" s="47"/>
      <c r="N50" s="47"/>
      <c r="O50" s="47"/>
    </row>
    <row r="51" spans="1:15" ht="25.5" x14ac:dyDescent="0.2">
      <c r="A51" s="79" t="s">
        <v>318</v>
      </c>
      <c r="B51" s="80" t="s">
        <v>319</v>
      </c>
      <c r="C51" s="76">
        <f>+C52+C55</f>
        <v>1069970.54</v>
      </c>
      <c r="D51" s="45">
        <v>1267671</v>
      </c>
      <c r="E51" s="45">
        <v>1647000</v>
      </c>
      <c r="F51" s="76">
        <f>+F52+F55</f>
        <v>1366735.77</v>
      </c>
      <c r="G51" s="76">
        <f>+F51/C51*100</f>
        <v>127.73583186692224</v>
      </c>
      <c r="H51" s="76">
        <f>+F51/E51*100</f>
        <v>82.983349726775955</v>
      </c>
      <c r="I51" s="47"/>
      <c r="J51" s="47"/>
      <c r="K51" s="47"/>
      <c r="L51" s="47"/>
      <c r="M51" s="47"/>
      <c r="N51" s="47"/>
      <c r="O51" s="47"/>
    </row>
    <row r="52" spans="1:15" x14ac:dyDescent="0.2">
      <c r="A52" s="77" t="s">
        <v>320</v>
      </c>
      <c r="B52" s="78" t="s">
        <v>321</v>
      </c>
      <c r="C52" s="76">
        <f>+C53+C54</f>
        <v>996333.9</v>
      </c>
      <c r="D52" s="74"/>
      <c r="E52" s="74"/>
      <c r="F52" s="76">
        <f>+F53+F54</f>
        <v>1267045.79</v>
      </c>
      <c r="G52" s="76">
        <f t="shared" si="0"/>
        <v>127.17079986940121</v>
      </c>
      <c r="H52" s="76"/>
      <c r="I52" s="47"/>
      <c r="J52" s="47"/>
      <c r="K52" s="47"/>
      <c r="L52" s="47"/>
      <c r="M52" s="47"/>
      <c r="N52" s="47"/>
      <c r="O52" s="47"/>
    </row>
    <row r="53" spans="1:15" x14ac:dyDescent="0.2">
      <c r="A53" s="50" t="s">
        <v>322</v>
      </c>
      <c r="B53" s="48" t="s">
        <v>323</v>
      </c>
      <c r="C53" s="44">
        <v>0</v>
      </c>
      <c r="D53" s="74"/>
      <c r="E53" s="74"/>
      <c r="F53" s="116">
        <v>332.5</v>
      </c>
      <c r="G53" s="44" t="e">
        <f t="shared" si="0"/>
        <v>#DIV/0!</v>
      </c>
      <c r="H53" s="76"/>
      <c r="I53" s="47"/>
      <c r="J53" s="47"/>
      <c r="K53" s="47"/>
      <c r="L53" s="47"/>
      <c r="M53" s="47"/>
      <c r="N53" s="47"/>
      <c r="O53" s="47"/>
    </row>
    <row r="54" spans="1:15" x14ac:dyDescent="0.2">
      <c r="A54" s="50" t="s">
        <v>324</v>
      </c>
      <c r="B54" s="48" t="s">
        <v>325</v>
      </c>
      <c r="C54" s="116">
        <v>996333.9</v>
      </c>
      <c r="D54" s="74"/>
      <c r="E54" s="74"/>
      <c r="F54" s="116">
        <v>1266713.29</v>
      </c>
      <c r="G54" s="44">
        <f t="shared" si="0"/>
        <v>127.13742752304222</v>
      </c>
      <c r="H54" s="76"/>
      <c r="I54" s="47"/>
      <c r="J54" s="47"/>
      <c r="K54" s="47"/>
      <c r="L54" s="47"/>
      <c r="M54" s="47"/>
      <c r="N54" s="47"/>
      <c r="O54" s="47"/>
    </row>
    <row r="55" spans="1:15" x14ac:dyDescent="0.2">
      <c r="A55" s="77" t="s">
        <v>326</v>
      </c>
      <c r="B55" s="78" t="s">
        <v>327</v>
      </c>
      <c r="C55" s="76">
        <f>+C56+C57</f>
        <v>73636.639999999999</v>
      </c>
      <c r="D55" s="74"/>
      <c r="E55" s="74"/>
      <c r="F55" s="76">
        <f>+F56+F57</f>
        <v>99689.98</v>
      </c>
      <c r="G55" s="76">
        <f t="shared" si="0"/>
        <v>135.3809462245969</v>
      </c>
      <c r="H55" s="76"/>
      <c r="I55" s="47"/>
      <c r="J55" s="47"/>
      <c r="K55" s="47"/>
      <c r="L55" s="47"/>
      <c r="M55" s="47"/>
      <c r="N55" s="47"/>
      <c r="O55" s="47"/>
    </row>
    <row r="56" spans="1:15" x14ac:dyDescent="0.2">
      <c r="A56" s="50" t="s">
        <v>328</v>
      </c>
      <c r="B56" s="48" t="s">
        <v>212</v>
      </c>
      <c r="C56" s="116">
        <v>70982.179999999993</v>
      </c>
      <c r="D56" s="74"/>
      <c r="E56" s="74"/>
      <c r="F56" s="44">
        <v>99689.98</v>
      </c>
      <c r="G56" s="44">
        <f t="shared" si="0"/>
        <v>140.443671918783</v>
      </c>
      <c r="H56" s="76"/>
      <c r="I56" s="47"/>
      <c r="J56" s="47"/>
      <c r="K56" s="47"/>
      <c r="L56" s="47"/>
      <c r="M56" s="47"/>
      <c r="N56" s="47"/>
      <c r="O56" s="47"/>
    </row>
    <row r="57" spans="1:15" x14ac:dyDescent="0.2">
      <c r="A57" s="50" t="s">
        <v>329</v>
      </c>
      <c r="B57" s="48" t="s">
        <v>218</v>
      </c>
      <c r="C57" s="44">
        <v>2654.46</v>
      </c>
      <c r="D57" s="74"/>
      <c r="E57" s="74"/>
      <c r="F57" s="44">
        <v>0</v>
      </c>
      <c r="G57" s="44">
        <f t="shared" si="0"/>
        <v>0</v>
      </c>
      <c r="H57" s="76"/>
      <c r="I57" s="47"/>
      <c r="J57" s="47"/>
      <c r="K57" s="47"/>
      <c r="L57" s="47"/>
      <c r="M57" s="47"/>
      <c r="N57" s="47"/>
      <c r="O57" s="47"/>
    </row>
    <row r="58" spans="1:15" x14ac:dyDescent="0.2">
      <c r="A58" s="79">
        <v>67</v>
      </c>
      <c r="B58" s="80" t="s">
        <v>539</v>
      </c>
      <c r="C58" s="76">
        <f>+C59+C63</f>
        <v>10362954.189999999</v>
      </c>
      <c r="D58" s="45">
        <v>12326531</v>
      </c>
      <c r="E58" s="45">
        <v>11428799</v>
      </c>
      <c r="F58" s="76">
        <f>+F59+F63</f>
        <v>11819701.76</v>
      </c>
      <c r="G58" s="76">
        <f>+F58/C58*100</f>
        <v>114.05726150372956</v>
      </c>
      <c r="H58" s="76">
        <f>+F58/E58*100</f>
        <v>103.42033104265811</v>
      </c>
      <c r="I58" s="47"/>
      <c r="J58" s="47"/>
      <c r="K58" s="47"/>
      <c r="L58" s="47"/>
      <c r="M58" s="47"/>
      <c r="N58" s="47"/>
      <c r="O58" s="47"/>
    </row>
    <row r="59" spans="1:15" x14ac:dyDescent="0.2">
      <c r="A59" s="77">
        <v>671</v>
      </c>
      <c r="B59" s="78" t="s">
        <v>539</v>
      </c>
      <c r="C59" s="76">
        <f>+C60+C61+C62</f>
        <v>10362954.189999999</v>
      </c>
      <c r="D59" s="74"/>
      <c r="E59" s="74"/>
      <c r="F59" s="76">
        <f>+F60+F61+F62</f>
        <v>11819701.76</v>
      </c>
      <c r="G59" s="76">
        <f t="shared" si="0"/>
        <v>114.05726150372956</v>
      </c>
      <c r="H59" s="76"/>
      <c r="I59" s="47"/>
      <c r="J59" s="47"/>
      <c r="K59" s="47"/>
      <c r="L59" s="47"/>
      <c r="M59" s="47"/>
      <c r="N59" s="47"/>
      <c r="O59" s="47"/>
    </row>
    <row r="60" spans="1:15" x14ac:dyDescent="0.2">
      <c r="A60" s="50">
        <v>6711</v>
      </c>
      <c r="B60" s="48" t="s">
        <v>540</v>
      </c>
      <c r="C60" s="116">
        <v>10362954.189999999</v>
      </c>
      <c r="D60" s="74"/>
      <c r="E60" s="74"/>
      <c r="F60" s="116">
        <v>11819701.76</v>
      </c>
      <c r="G60" s="44">
        <f t="shared" si="0"/>
        <v>114.05726150372956</v>
      </c>
      <c r="H60" s="76"/>
      <c r="I60" s="47"/>
      <c r="J60" s="47"/>
      <c r="K60" s="47"/>
      <c r="L60" s="47"/>
      <c r="M60" s="47"/>
      <c r="N60" s="47"/>
      <c r="O60" s="47"/>
    </row>
    <row r="61" spans="1:15" x14ac:dyDescent="0.2">
      <c r="A61" s="50">
        <v>6712</v>
      </c>
      <c r="B61" s="48" t="s">
        <v>540</v>
      </c>
      <c r="C61" s="44">
        <v>0</v>
      </c>
      <c r="D61" s="74"/>
      <c r="E61" s="74"/>
      <c r="F61" s="44">
        <v>0</v>
      </c>
      <c r="G61" s="44" t="e">
        <f t="shared" si="0"/>
        <v>#DIV/0!</v>
      </c>
      <c r="H61" s="76"/>
      <c r="I61" s="47"/>
      <c r="J61" s="47"/>
      <c r="K61" s="47"/>
      <c r="L61" s="47"/>
      <c r="M61" s="47"/>
      <c r="N61" s="47"/>
      <c r="O61" s="47"/>
    </row>
    <row r="62" spans="1:15" x14ac:dyDescent="0.2">
      <c r="A62" s="50">
        <v>6714</v>
      </c>
      <c r="B62" s="48" t="s">
        <v>541</v>
      </c>
      <c r="C62" s="44">
        <v>0</v>
      </c>
      <c r="D62" s="74"/>
      <c r="E62" s="74"/>
      <c r="F62" s="44">
        <v>0</v>
      </c>
      <c r="G62" s="44" t="e">
        <f t="shared" si="0"/>
        <v>#DIV/0!</v>
      </c>
      <c r="H62" s="76"/>
      <c r="I62" s="47"/>
      <c r="J62" s="47"/>
      <c r="K62" s="47"/>
      <c r="L62" s="47"/>
      <c r="M62" s="47"/>
      <c r="N62" s="47"/>
      <c r="O62" s="47"/>
    </row>
    <row r="63" spans="1:15" x14ac:dyDescent="0.2">
      <c r="A63" s="77">
        <v>673</v>
      </c>
      <c r="B63" s="78" t="s">
        <v>549</v>
      </c>
      <c r="C63" s="76">
        <f>+C64</f>
        <v>0</v>
      </c>
      <c r="D63" s="74"/>
      <c r="E63" s="74"/>
      <c r="F63" s="76">
        <f>+F64</f>
        <v>0</v>
      </c>
      <c r="G63" s="76" t="e">
        <f t="shared" si="0"/>
        <v>#DIV/0!</v>
      </c>
      <c r="H63" s="76"/>
      <c r="I63" s="47"/>
      <c r="J63" s="47"/>
      <c r="K63" s="47"/>
      <c r="L63" s="47"/>
      <c r="M63" s="47"/>
      <c r="N63" s="47"/>
      <c r="O63" s="47"/>
    </row>
    <row r="64" spans="1:15" x14ac:dyDescent="0.2">
      <c r="A64" s="50">
        <v>6731</v>
      </c>
      <c r="B64" s="48" t="s">
        <v>549</v>
      </c>
      <c r="C64" s="44">
        <v>0</v>
      </c>
      <c r="D64" s="74"/>
      <c r="E64" s="74"/>
      <c r="F64" s="44">
        <v>0</v>
      </c>
      <c r="G64" s="44" t="e">
        <f t="shared" si="0"/>
        <v>#DIV/0!</v>
      </c>
      <c r="H64" s="76"/>
      <c r="I64" s="47"/>
      <c r="J64" s="47"/>
      <c r="K64" s="47"/>
      <c r="L64" s="47"/>
      <c r="M64" s="47"/>
      <c r="N64" s="47"/>
      <c r="O64" s="47"/>
    </row>
    <row r="65" spans="1:15" x14ac:dyDescent="0.2">
      <c r="A65" s="79" t="s">
        <v>330</v>
      </c>
      <c r="B65" s="80" t="s">
        <v>331</v>
      </c>
      <c r="C65" s="76">
        <f>+C66+C68</f>
        <v>0</v>
      </c>
      <c r="D65" s="45">
        <v>0</v>
      </c>
      <c r="E65" s="45">
        <v>0</v>
      </c>
      <c r="F65" s="76">
        <f>+F66+F68</f>
        <v>0</v>
      </c>
      <c r="G65" s="76" t="e">
        <f>+F65/C65*100</f>
        <v>#DIV/0!</v>
      </c>
      <c r="H65" s="76" t="e">
        <f>+F65/E65*100</f>
        <v>#DIV/0!</v>
      </c>
      <c r="I65" s="47"/>
      <c r="J65" s="47"/>
      <c r="K65" s="47"/>
      <c r="L65" s="47"/>
      <c r="M65" s="47"/>
      <c r="N65" s="47"/>
      <c r="O65" s="47"/>
    </row>
    <row r="66" spans="1:15" x14ac:dyDescent="0.2">
      <c r="A66" s="77" t="s">
        <v>332</v>
      </c>
      <c r="B66" s="78" t="s">
        <v>333</v>
      </c>
      <c r="C66" s="76">
        <f>+C67</f>
        <v>0</v>
      </c>
      <c r="D66" s="74"/>
      <c r="E66" s="74"/>
      <c r="F66" s="76">
        <f>+F67</f>
        <v>0</v>
      </c>
      <c r="G66" s="76" t="e">
        <f t="shared" si="0"/>
        <v>#DIV/0!</v>
      </c>
      <c r="H66" s="76"/>
      <c r="I66" s="47"/>
      <c r="J66" s="47"/>
      <c r="K66" s="47"/>
      <c r="L66" s="47"/>
      <c r="M66" s="47"/>
      <c r="N66" s="47"/>
      <c r="O66" s="47"/>
    </row>
    <row r="67" spans="1:15" x14ac:dyDescent="0.2">
      <c r="A67" s="50" t="s">
        <v>334</v>
      </c>
      <c r="B67" s="48" t="s">
        <v>335</v>
      </c>
      <c r="C67" s="44">
        <v>0</v>
      </c>
      <c r="D67" s="74"/>
      <c r="E67" s="74"/>
      <c r="F67" s="44">
        <v>0</v>
      </c>
      <c r="G67" s="44" t="e">
        <f t="shared" si="0"/>
        <v>#DIV/0!</v>
      </c>
      <c r="H67" s="76"/>
      <c r="I67" s="47"/>
      <c r="J67" s="47"/>
      <c r="K67" s="47"/>
      <c r="L67" s="47"/>
      <c r="M67" s="47"/>
      <c r="N67" s="47"/>
      <c r="O67" s="47"/>
    </row>
    <row r="68" spans="1:15" x14ac:dyDescent="0.2">
      <c r="A68" s="77" t="s">
        <v>336</v>
      </c>
      <c r="B68" s="78" t="s">
        <v>337</v>
      </c>
      <c r="C68" s="76">
        <f>+C69</f>
        <v>0</v>
      </c>
      <c r="D68" s="74"/>
      <c r="E68" s="74"/>
      <c r="F68" s="76">
        <f>+F69</f>
        <v>0</v>
      </c>
      <c r="G68" s="76" t="e">
        <f t="shared" si="0"/>
        <v>#DIV/0!</v>
      </c>
      <c r="H68" s="76"/>
      <c r="I68" s="47"/>
      <c r="J68" s="47"/>
      <c r="K68" s="47"/>
      <c r="L68" s="47"/>
      <c r="M68" s="47"/>
      <c r="N68" s="47"/>
      <c r="O68" s="47"/>
    </row>
    <row r="69" spans="1:15" x14ac:dyDescent="0.2">
      <c r="A69" s="50" t="s">
        <v>338</v>
      </c>
      <c r="B69" s="48" t="s">
        <v>337</v>
      </c>
      <c r="C69" s="44">
        <v>0</v>
      </c>
      <c r="D69" s="74"/>
      <c r="E69" s="74"/>
      <c r="F69" s="44">
        <v>0</v>
      </c>
      <c r="G69" s="44" t="e">
        <f t="shared" si="0"/>
        <v>#DIV/0!</v>
      </c>
      <c r="H69" s="76"/>
      <c r="I69" s="47"/>
      <c r="J69" s="47"/>
      <c r="K69" s="47"/>
      <c r="L69" s="47"/>
      <c r="M69" s="47"/>
      <c r="N69" s="47"/>
      <c r="O69" s="47"/>
    </row>
    <row r="70" spans="1:15" x14ac:dyDescent="0.2">
      <c r="A70" s="91" t="s">
        <v>339</v>
      </c>
      <c r="B70" s="92" t="s">
        <v>340</v>
      </c>
      <c r="C70" s="93">
        <f>+C71+C76</f>
        <v>5138.83</v>
      </c>
      <c r="D70" s="94">
        <f>+D71+D76</f>
        <v>1500</v>
      </c>
      <c r="E70" s="94">
        <f>+E71+E76</f>
        <v>1500</v>
      </c>
      <c r="F70" s="93">
        <f>+F71+F76</f>
        <v>611.54999999999995</v>
      </c>
      <c r="G70" s="95">
        <f>+F70/C70*100</f>
        <v>11.900568806518216</v>
      </c>
      <c r="H70" s="95">
        <f>+F70/E70*100</f>
        <v>40.769999999999996</v>
      </c>
      <c r="I70" s="56"/>
      <c r="J70" s="56"/>
      <c r="K70" s="56"/>
      <c r="L70" s="56"/>
      <c r="M70" s="56"/>
      <c r="N70" s="56"/>
      <c r="O70" s="56"/>
    </row>
    <row r="71" spans="1:15" x14ac:dyDescent="0.2">
      <c r="A71" s="79" t="s">
        <v>341</v>
      </c>
      <c r="B71" s="80" t="s">
        <v>342</v>
      </c>
      <c r="C71" s="76">
        <f>+C72+C74</f>
        <v>0</v>
      </c>
      <c r="D71" s="45">
        <v>0</v>
      </c>
      <c r="E71" s="45">
        <v>0</v>
      </c>
      <c r="F71" s="76">
        <f>+F72+F74</f>
        <v>0</v>
      </c>
      <c r="G71" s="76" t="e">
        <f>+F71/C71*100</f>
        <v>#DIV/0!</v>
      </c>
      <c r="H71" s="76" t="e">
        <f>+F71/E71*100</f>
        <v>#DIV/0!</v>
      </c>
      <c r="I71" s="47"/>
      <c r="J71" s="47"/>
      <c r="K71" s="47"/>
      <c r="L71" s="47"/>
      <c r="M71" s="47"/>
      <c r="N71" s="47"/>
      <c r="O71" s="47"/>
    </row>
    <row r="72" spans="1:15" x14ac:dyDescent="0.2">
      <c r="A72" s="77" t="s">
        <v>343</v>
      </c>
      <c r="B72" s="78" t="s">
        <v>344</v>
      </c>
      <c r="C72" s="76">
        <f>+C73</f>
        <v>0</v>
      </c>
      <c r="D72" s="74"/>
      <c r="E72" s="74"/>
      <c r="F72" s="76">
        <f>+F73</f>
        <v>0</v>
      </c>
      <c r="G72" s="76" t="e">
        <f t="shared" si="0"/>
        <v>#DIV/0!</v>
      </c>
      <c r="H72" s="76"/>
      <c r="I72" s="47"/>
      <c r="J72" s="47"/>
      <c r="K72" s="47"/>
      <c r="L72" s="47"/>
      <c r="M72" s="47"/>
      <c r="N72" s="47"/>
      <c r="O72" s="47"/>
    </row>
    <row r="73" spans="1:15" x14ac:dyDescent="0.2">
      <c r="A73" s="50" t="s">
        <v>345</v>
      </c>
      <c r="B73" s="48" t="s">
        <v>346</v>
      </c>
      <c r="C73" s="44">
        <v>0</v>
      </c>
      <c r="D73" s="74"/>
      <c r="E73" s="74"/>
      <c r="F73" s="44">
        <v>0</v>
      </c>
      <c r="G73" s="44" t="e">
        <f t="shared" ref="G73:G87" si="1">+F73/C73*100</f>
        <v>#DIV/0!</v>
      </c>
      <c r="H73" s="76"/>
      <c r="I73" s="47"/>
      <c r="J73" s="47"/>
      <c r="K73" s="47"/>
      <c r="L73" s="47"/>
      <c r="M73" s="47"/>
      <c r="N73" s="47"/>
      <c r="O73" s="47"/>
    </row>
    <row r="74" spans="1:15" x14ac:dyDescent="0.2">
      <c r="A74" s="77" t="s">
        <v>347</v>
      </c>
      <c r="B74" s="78" t="s">
        <v>348</v>
      </c>
      <c r="C74" s="76">
        <f>+C75</f>
        <v>0</v>
      </c>
      <c r="D74" s="74"/>
      <c r="E74" s="74"/>
      <c r="F74" s="76">
        <f>+F75</f>
        <v>0</v>
      </c>
      <c r="G74" s="76" t="e">
        <f t="shared" si="1"/>
        <v>#DIV/0!</v>
      </c>
      <c r="H74" s="76"/>
      <c r="I74" s="47"/>
      <c r="J74" s="47"/>
      <c r="K74" s="47"/>
      <c r="L74" s="47"/>
      <c r="M74" s="47"/>
      <c r="N74" s="47"/>
      <c r="O74" s="47"/>
    </row>
    <row r="75" spans="1:15" x14ac:dyDescent="0.2">
      <c r="A75" s="50" t="s">
        <v>349</v>
      </c>
      <c r="B75" s="48" t="s">
        <v>350</v>
      </c>
      <c r="C75" s="44">
        <v>0</v>
      </c>
      <c r="D75" s="74"/>
      <c r="E75" s="74"/>
      <c r="F75" s="44">
        <v>0</v>
      </c>
      <c r="G75" s="44" t="e">
        <f t="shared" si="1"/>
        <v>#DIV/0!</v>
      </c>
      <c r="H75" s="76"/>
      <c r="I75" s="47"/>
      <c r="J75" s="47"/>
      <c r="K75" s="47"/>
      <c r="L75" s="47"/>
      <c r="M75" s="47"/>
      <c r="N75" s="47"/>
      <c r="O75" s="47"/>
    </row>
    <row r="76" spans="1:15" x14ac:dyDescent="0.2">
      <c r="A76" s="79" t="s">
        <v>351</v>
      </c>
      <c r="B76" s="80" t="s">
        <v>352</v>
      </c>
      <c r="C76" s="76">
        <f>+C77+C80+C84+C87</f>
        <v>5138.83</v>
      </c>
      <c r="D76" s="45">
        <v>1500</v>
      </c>
      <c r="E76" s="45">
        <v>1500</v>
      </c>
      <c r="F76" s="76">
        <f>+F77+F80+F84+F87</f>
        <v>611.54999999999995</v>
      </c>
      <c r="G76" s="76">
        <f>+F76/C76*100</f>
        <v>11.900568806518216</v>
      </c>
      <c r="H76" s="76">
        <f>+F76/E76*100</f>
        <v>40.769999999999996</v>
      </c>
      <c r="I76" s="47"/>
      <c r="J76" s="47"/>
      <c r="K76" s="47"/>
      <c r="L76" s="47"/>
      <c r="M76" s="47"/>
      <c r="N76" s="47"/>
      <c r="O76" s="47"/>
    </row>
    <row r="77" spans="1:15" x14ac:dyDescent="0.2">
      <c r="A77" s="77" t="s">
        <v>353</v>
      </c>
      <c r="B77" s="78" t="s">
        <v>354</v>
      </c>
      <c r="C77" s="76">
        <f>+C78+C79</f>
        <v>1887.12</v>
      </c>
      <c r="D77" s="74"/>
      <c r="E77" s="74"/>
      <c r="F77" s="76">
        <f>+F78+F79</f>
        <v>611.54999999999995</v>
      </c>
      <c r="G77" s="76">
        <f t="shared" si="1"/>
        <v>32.406524227394122</v>
      </c>
      <c r="H77" s="76"/>
      <c r="I77" s="47"/>
      <c r="J77" s="47"/>
      <c r="K77" s="47"/>
      <c r="L77" s="47"/>
      <c r="M77" s="47"/>
      <c r="N77" s="47"/>
      <c r="O77" s="47"/>
    </row>
    <row r="78" spans="1:15" x14ac:dyDescent="0.2">
      <c r="A78" s="50" t="s">
        <v>355</v>
      </c>
      <c r="B78" s="48" t="s">
        <v>356</v>
      </c>
      <c r="C78" s="116">
        <v>1887.12</v>
      </c>
      <c r="D78" s="74"/>
      <c r="E78" s="74"/>
      <c r="F78" s="44">
        <v>611.54999999999995</v>
      </c>
      <c r="G78" s="44">
        <f>+F78/C78*100</f>
        <v>32.406524227394122</v>
      </c>
      <c r="H78" s="76"/>
      <c r="I78" s="47"/>
      <c r="J78" s="47"/>
      <c r="K78" s="47"/>
      <c r="L78" s="47"/>
      <c r="M78" s="47"/>
      <c r="N78" s="47"/>
      <c r="O78" s="47"/>
    </row>
    <row r="79" spans="1:15" x14ac:dyDescent="0.2">
      <c r="A79" s="50" t="s">
        <v>357</v>
      </c>
      <c r="B79" s="48" t="s">
        <v>238</v>
      </c>
      <c r="C79" s="44">
        <v>0</v>
      </c>
      <c r="D79" s="74"/>
      <c r="E79" s="74"/>
      <c r="F79" s="44">
        <v>0</v>
      </c>
      <c r="G79" s="44" t="e">
        <f t="shared" si="1"/>
        <v>#DIV/0!</v>
      </c>
      <c r="H79" s="76"/>
      <c r="I79" s="47"/>
      <c r="J79" s="47"/>
      <c r="K79" s="47"/>
      <c r="L79" s="47"/>
      <c r="M79" s="47"/>
      <c r="N79" s="47"/>
      <c r="O79" s="47"/>
    </row>
    <row r="80" spans="1:15" x14ac:dyDescent="0.2">
      <c r="A80" s="77" t="s">
        <v>358</v>
      </c>
      <c r="B80" s="78" t="s">
        <v>359</v>
      </c>
      <c r="C80" s="76">
        <f>+C81+C82+C83</f>
        <v>0</v>
      </c>
      <c r="D80" s="74"/>
      <c r="E80" s="74"/>
      <c r="F80" s="76">
        <f>+F81+F82+F83</f>
        <v>0</v>
      </c>
      <c r="G80" s="76" t="e">
        <f t="shared" si="1"/>
        <v>#DIV/0!</v>
      </c>
      <c r="H80" s="76"/>
      <c r="I80" s="47"/>
      <c r="J80" s="47"/>
      <c r="K80" s="47"/>
      <c r="L80" s="47"/>
      <c r="M80" s="47"/>
      <c r="N80" s="47"/>
      <c r="O80" s="47"/>
    </row>
    <row r="81" spans="1:15" x14ac:dyDescent="0.2">
      <c r="A81" s="50" t="s">
        <v>360</v>
      </c>
      <c r="B81" s="48" t="s">
        <v>242</v>
      </c>
      <c r="C81" s="44">
        <v>0</v>
      </c>
      <c r="D81" s="74"/>
      <c r="E81" s="74"/>
      <c r="F81" s="44">
        <v>0</v>
      </c>
      <c r="G81" s="44" t="e">
        <f t="shared" si="1"/>
        <v>#DIV/0!</v>
      </c>
      <c r="H81" s="76"/>
      <c r="I81" s="47"/>
      <c r="J81" s="47"/>
      <c r="K81" s="47"/>
      <c r="L81" s="47"/>
      <c r="M81" s="47"/>
      <c r="N81" s="47"/>
      <c r="O81" s="47"/>
    </row>
    <row r="82" spans="1:15" x14ac:dyDescent="0.2">
      <c r="A82" s="50" t="s">
        <v>361</v>
      </c>
      <c r="B82" s="48" t="s">
        <v>362</v>
      </c>
      <c r="C82" s="44">
        <v>0</v>
      </c>
      <c r="D82" s="74"/>
      <c r="E82" s="74"/>
      <c r="F82" s="44">
        <v>0</v>
      </c>
      <c r="G82" s="44" t="e">
        <f t="shared" si="1"/>
        <v>#DIV/0!</v>
      </c>
      <c r="H82" s="76"/>
      <c r="I82" s="47"/>
      <c r="J82" s="47"/>
      <c r="K82" s="47"/>
      <c r="L82" s="47"/>
      <c r="M82" s="47"/>
      <c r="N82" s="47"/>
      <c r="O82" s="47"/>
    </row>
    <row r="83" spans="1:15" x14ac:dyDescent="0.2">
      <c r="A83" s="50" t="s">
        <v>363</v>
      </c>
      <c r="B83" s="48" t="s">
        <v>364</v>
      </c>
      <c r="C83" s="44">
        <v>0</v>
      </c>
      <c r="D83" s="74"/>
      <c r="E83" s="74"/>
      <c r="F83" s="44">
        <v>0</v>
      </c>
      <c r="G83" s="44" t="e">
        <f t="shared" si="1"/>
        <v>#DIV/0!</v>
      </c>
      <c r="H83" s="76"/>
      <c r="I83" s="47"/>
      <c r="J83" s="47"/>
      <c r="K83" s="47"/>
      <c r="L83" s="47"/>
      <c r="M83" s="47"/>
      <c r="N83" s="47"/>
      <c r="O83" s="47"/>
    </row>
    <row r="84" spans="1:15" x14ac:dyDescent="0.2">
      <c r="A84" s="77" t="s">
        <v>365</v>
      </c>
      <c r="B84" s="78" t="s">
        <v>366</v>
      </c>
      <c r="C84" s="76">
        <f>+C85+C86</f>
        <v>3251.71</v>
      </c>
      <c r="D84" s="74"/>
      <c r="E84" s="74"/>
      <c r="F84" s="76">
        <f>+F85+F86</f>
        <v>0</v>
      </c>
      <c r="G84" s="76">
        <f t="shared" si="1"/>
        <v>0</v>
      </c>
      <c r="H84" s="76"/>
      <c r="I84" s="47"/>
      <c r="J84" s="47"/>
      <c r="K84" s="47"/>
      <c r="L84" s="47"/>
      <c r="M84" s="47"/>
      <c r="N84" s="47"/>
      <c r="O84" s="47"/>
    </row>
    <row r="85" spans="1:15" x14ac:dyDescent="0.2">
      <c r="A85" s="50" t="s">
        <v>367</v>
      </c>
      <c r="B85" s="48" t="s">
        <v>368</v>
      </c>
      <c r="C85" s="44">
        <v>3251.71</v>
      </c>
      <c r="D85" s="74"/>
      <c r="E85" s="74"/>
      <c r="F85" s="44">
        <v>0</v>
      </c>
      <c r="G85" s="44">
        <f t="shared" si="1"/>
        <v>0</v>
      </c>
      <c r="H85" s="76"/>
      <c r="I85" s="47"/>
      <c r="J85" s="47"/>
      <c r="K85" s="47"/>
      <c r="L85" s="47"/>
      <c r="M85" s="47"/>
      <c r="N85" s="47"/>
      <c r="O85" s="47"/>
    </row>
    <row r="86" spans="1:15" x14ac:dyDescent="0.2">
      <c r="A86" s="50" t="s">
        <v>369</v>
      </c>
      <c r="B86" s="48" t="s">
        <v>370</v>
      </c>
      <c r="C86" s="44">
        <v>0</v>
      </c>
      <c r="D86" s="74"/>
      <c r="E86" s="74"/>
      <c r="F86" s="44">
        <v>0</v>
      </c>
      <c r="G86" s="44" t="e">
        <f t="shared" si="1"/>
        <v>#DIV/0!</v>
      </c>
      <c r="H86" s="76"/>
      <c r="I86" s="47"/>
      <c r="J86" s="47"/>
      <c r="K86" s="47"/>
      <c r="L86" s="47"/>
      <c r="M86" s="47"/>
      <c r="N86" s="47"/>
      <c r="O86" s="47"/>
    </row>
    <row r="87" spans="1:15" x14ac:dyDescent="0.2">
      <c r="A87" s="77" t="s">
        <v>371</v>
      </c>
      <c r="B87" s="78" t="s">
        <v>372</v>
      </c>
      <c r="C87" s="76">
        <f>+C88</f>
        <v>0</v>
      </c>
      <c r="D87" s="74"/>
      <c r="E87" s="74"/>
      <c r="F87" s="76">
        <f>+F88</f>
        <v>0</v>
      </c>
      <c r="G87" s="76" t="e">
        <f t="shared" si="1"/>
        <v>#DIV/0!</v>
      </c>
      <c r="H87" s="76"/>
      <c r="I87" s="47"/>
      <c r="J87" s="47"/>
      <c r="K87" s="47"/>
      <c r="L87" s="47"/>
      <c r="M87" s="47"/>
      <c r="N87" s="47"/>
      <c r="O87" s="47"/>
    </row>
    <row r="88" spans="1:15" x14ac:dyDescent="0.2">
      <c r="A88" s="50" t="s">
        <v>373</v>
      </c>
      <c r="B88" s="48" t="s">
        <v>374</v>
      </c>
      <c r="C88" s="44">
        <v>0</v>
      </c>
      <c r="D88" s="74"/>
      <c r="E88" s="74"/>
      <c r="F88" s="44">
        <v>0</v>
      </c>
      <c r="G88" s="44" t="e">
        <f>+F88/C88*100</f>
        <v>#DIV/0!</v>
      </c>
      <c r="H88" s="76"/>
      <c r="I88" s="47"/>
      <c r="J88" s="47"/>
      <c r="K88" s="47"/>
      <c r="L88" s="47"/>
      <c r="M88" s="47"/>
      <c r="N88" s="47"/>
      <c r="O88" s="47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A7" sqref="A7:B7"/>
    </sheetView>
  </sheetViews>
  <sheetFormatPr defaultRowHeight="12.75" x14ac:dyDescent="0.2"/>
  <cols>
    <col min="1" max="1" width="16.7109375" style="32" customWidth="1"/>
    <col min="2" max="2" width="48.140625" style="35" customWidth="1"/>
    <col min="3" max="3" width="20.140625" style="36" customWidth="1"/>
    <col min="4" max="5" width="17.5703125" style="37" bestFit="1" customWidth="1"/>
    <col min="6" max="6" width="16.42578125" style="36" bestFit="1" customWidth="1"/>
    <col min="7" max="7" width="15.5703125" style="36" bestFit="1" customWidth="1"/>
    <col min="8" max="8" width="11.85546875" style="36" bestFit="1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20.140625" style="32" customWidth="1"/>
    <col min="260" max="261" width="17.5703125" style="32" bestFit="1" customWidth="1"/>
    <col min="262" max="262" width="16.42578125" style="32" bestFit="1" customWidth="1"/>
    <col min="263" max="263" width="15.5703125" style="32" bestFit="1" customWidth="1"/>
    <col min="264" max="264" width="11.8554687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20.140625" style="32" customWidth="1"/>
    <col min="516" max="517" width="17.5703125" style="32" bestFit="1" customWidth="1"/>
    <col min="518" max="518" width="16.42578125" style="32" bestFit="1" customWidth="1"/>
    <col min="519" max="519" width="15.5703125" style="32" bestFit="1" customWidth="1"/>
    <col min="520" max="520" width="11.8554687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20.140625" style="32" customWidth="1"/>
    <col min="772" max="773" width="17.5703125" style="32" bestFit="1" customWidth="1"/>
    <col min="774" max="774" width="16.42578125" style="32" bestFit="1" customWidth="1"/>
    <col min="775" max="775" width="15.5703125" style="32" bestFit="1" customWidth="1"/>
    <col min="776" max="776" width="11.8554687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20.140625" style="32" customWidth="1"/>
    <col min="1028" max="1029" width="17.5703125" style="32" bestFit="1" customWidth="1"/>
    <col min="1030" max="1030" width="16.42578125" style="32" bestFit="1" customWidth="1"/>
    <col min="1031" max="1031" width="15.5703125" style="32" bestFit="1" customWidth="1"/>
    <col min="1032" max="1032" width="11.8554687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20.140625" style="32" customWidth="1"/>
    <col min="1284" max="1285" width="17.5703125" style="32" bestFit="1" customWidth="1"/>
    <col min="1286" max="1286" width="16.42578125" style="32" bestFit="1" customWidth="1"/>
    <col min="1287" max="1287" width="15.5703125" style="32" bestFit="1" customWidth="1"/>
    <col min="1288" max="1288" width="11.8554687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20.140625" style="32" customWidth="1"/>
    <col min="1540" max="1541" width="17.5703125" style="32" bestFit="1" customWidth="1"/>
    <col min="1542" max="1542" width="16.42578125" style="32" bestFit="1" customWidth="1"/>
    <col min="1543" max="1543" width="15.5703125" style="32" bestFit="1" customWidth="1"/>
    <col min="1544" max="1544" width="11.8554687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20.140625" style="32" customWidth="1"/>
    <col min="1796" max="1797" width="17.5703125" style="32" bestFit="1" customWidth="1"/>
    <col min="1798" max="1798" width="16.42578125" style="32" bestFit="1" customWidth="1"/>
    <col min="1799" max="1799" width="15.5703125" style="32" bestFit="1" customWidth="1"/>
    <col min="1800" max="1800" width="11.8554687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20.140625" style="32" customWidth="1"/>
    <col min="2052" max="2053" width="17.5703125" style="32" bestFit="1" customWidth="1"/>
    <col min="2054" max="2054" width="16.42578125" style="32" bestFit="1" customWidth="1"/>
    <col min="2055" max="2055" width="15.5703125" style="32" bestFit="1" customWidth="1"/>
    <col min="2056" max="2056" width="11.8554687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20.140625" style="32" customWidth="1"/>
    <col min="2308" max="2309" width="17.5703125" style="32" bestFit="1" customWidth="1"/>
    <col min="2310" max="2310" width="16.42578125" style="32" bestFit="1" customWidth="1"/>
    <col min="2311" max="2311" width="15.5703125" style="32" bestFit="1" customWidth="1"/>
    <col min="2312" max="2312" width="11.8554687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20.140625" style="32" customWidth="1"/>
    <col min="2564" max="2565" width="17.5703125" style="32" bestFit="1" customWidth="1"/>
    <col min="2566" max="2566" width="16.42578125" style="32" bestFit="1" customWidth="1"/>
    <col min="2567" max="2567" width="15.5703125" style="32" bestFit="1" customWidth="1"/>
    <col min="2568" max="2568" width="11.8554687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20.140625" style="32" customWidth="1"/>
    <col min="2820" max="2821" width="17.5703125" style="32" bestFit="1" customWidth="1"/>
    <col min="2822" max="2822" width="16.42578125" style="32" bestFit="1" customWidth="1"/>
    <col min="2823" max="2823" width="15.5703125" style="32" bestFit="1" customWidth="1"/>
    <col min="2824" max="2824" width="11.8554687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20.140625" style="32" customWidth="1"/>
    <col min="3076" max="3077" width="17.5703125" style="32" bestFit="1" customWidth="1"/>
    <col min="3078" max="3078" width="16.42578125" style="32" bestFit="1" customWidth="1"/>
    <col min="3079" max="3079" width="15.5703125" style="32" bestFit="1" customWidth="1"/>
    <col min="3080" max="3080" width="11.8554687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20.140625" style="32" customWidth="1"/>
    <col min="3332" max="3333" width="17.5703125" style="32" bestFit="1" customWidth="1"/>
    <col min="3334" max="3334" width="16.42578125" style="32" bestFit="1" customWidth="1"/>
    <col min="3335" max="3335" width="15.5703125" style="32" bestFit="1" customWidth="1"/>
    <col min="3336" max="3336" width="11.8554687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20.140625" style="32" customWidth="1"/>
    <col min="3588" max="3589" width="17.5703125" style="32" bestFit="1" customWidth="1"/>
    <col min="3590" max="3590" width="16.42578125" style="32" bestFit="1" customWidth="1"/>
    <col min="3591" max="3591" width="15.5703125" style="32" bestFit="1" customWidth="1"/>
    <col min="3592" max="3592" width="11.8554687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20.140625" style="32" customWidth="1"/>
    <col min="3844" max="3845" width="17.5703125" style="32" bestFit="1" customWidth="1"/>
    <col min="3846" max="3846" width="16.42578125" style="32" bestFit="1" customWidth="1"/>
    <col min="3847" max="3847" width="15.5703125" style="32" bestFit="1" customWidth="1"/>
    <col min="3848" max="3848" width="11.8554687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20.140625" style="32" customWidth="1"/>
    <col min="4100" max="4101" width="17.5703125" style="32" bestFit="1" customWidth="1"/>
    <col min="4102" max="4102" width="16.42578125" style="32" bestFit="1" customWidth="1"/>
    <col min="4103" max="4103" width="15.5703125" style="32" bestFit="1" customWidth="1"/>
    <col min="4104" max="4104" width="11.8554687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20.140625" style="32" customWidth="1"/>
    <col min="4356" max="4357" width="17.5703125" style="32" bestFit="1" customWidth="1"/>
    <col min="4358" max="4358" width="16.42578125" style="32" bestFit="1" customWidth="1"/>
    <col min="4359" max="4359" width="15.5703125" style="32" bestFit="1" customWidth="1"/>
    <col min="4360" max="4360" width="11.8554687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20.140625" style="32" customWidth="1"/>
    <col min="4612" max="4613" width="17.5703125" style="32" bestFit="1" customWidth="1"/>
    <col min="4614" max="4614" width="16.42578125" style="32" bestFit="1" customWidth="1"/>
    <col min="4615" max="4615" width="15.5703125" style="32" bestFit="1" customWidth="1"/>
    <col min="4616" max="4616" width="11.8554687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20.140625" style="32" customWidth="1"/>
    <col min="4868" max="4869" width="17.5703125" style="32" bestFit="1" customWidth="1"/>
    <col min="4870" max="4870" width="16.42578125" style="32" bestFit="1" customWidth="1"/>
    <col min="4871" max="4871" width="15.5703125" style="32" bestFit="1" customWidth="1"/>
    <col min="4872" max="4872" width="11.8554687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20.140625" style="32" customWidth="1"/>
    <col min="5124" max="5125" width="17.5703125" style="32" bestFit="1" customWidth="1"/>
    <col min="5126" max="5126" width="16.42578125" style="32" bestFit="1" customWidth="1"/>
    <col min="5127" max="5127" width="15.5703125" style="32" bestFit="1" customWidth="1"/>
    <col min="5128" max="5128" width="11.8554687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20.140625" style="32" customWidth="1"/>
    <col min="5380" max="5381" width="17.5703125" style="32" bestFit="1" customWidth="1"/>
    <col min="5382" max="5382" width="16.42578125" style="32" bestFit="1" customWidth="1"/>
    <col min="5383" max="5383" width="15.5703125" style="32" bestFit="1" customWidth="1"/>
    <col min="5384" max="5384" width="11.8554687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20.140625" style="32" customWidth="1"/>
    <col min="5636" max="5637" width="17.5703125" style="32" bestFit="1" customWidth="1"/>
    <col min="5638" max="5638" width="16.42578125" style="32" bestFit="1" customWidth="1"/>
    <col min="5639" max="5639" width="15.5703125" style="32" bestFit="1" customWidth="1"/>
    <col min="5640" max="5640" width="11.8554687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20.140625" style="32" customWidth="1"/>
    <col min="5892" max="5893" width="17.5703125" style="32" bestFit="1" customWidth="1"/>
    <col min="5894" max="5894" width="16.42578125" style="32" bestFit="1" customWidth="1"/>
    <col min="5895" max="5895" width="15.5703125" style="32" bestFit="1" customWidth="1"/>
    <col min="5896" max="5896" width="11.8554687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20.140625" style="32" customWidth="1"/>
    <col min="6148" max="6149" width="17.5703125" style="32" bestFit="1" customWidth="1"/>
    <col min="6150" max="6150" width="16.42578125" style="32" bestFit="1" customWidth="1"/>
    <col min="6151" max="6151" width="15.5703125" style="32" bestFit="1" customWidth="1"/>
    <col min="6152" max="6152" width="11.8554687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20.140625" style="32" customWidth="1"/>
    <col min="6404" max="6405" width="17.5703125" style="32" bestFit="1" customWidth="1"/>
    <col min="6406" max="6406" width="16.42578125" style="32" bestFit="1" customWidth="1"/>
    <col min="6407" max="6407" width="15.5703125" style="32" bestFit="1" customWidth="1"/>
    <col min="6408" max="6408" width="11.8554687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20.140625" style="32" customWidth="1"/>
    <col min="6660" max="6661" width="17.5703125" style="32" bestFit="1" customWidth="1"/>
    <col min="6662" max="6662" width="16.42578125" style="32" bestFit="1" customWidth="1"/>
    <col min="6663" max="6663" width="15.5703125" style="32" bestFit="1" customWidth="1"/>
    <col min="6664" max="6664" width="11.8554687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20.140625" style="32" customWidth="1"/>
    <col min="6916" max="6917" width="17.5703125" style="32" bestFit="1" customWidth="1"/>
    <col min="6918" max="6918" width="16.42578125" style="32" bestFit="1" customWidth="1"/>
    <col min="6919" max="6919" width="15.5703125" style="32" bestFit="1" customWidth="1"/>
    <col min="6920" max="6920" width="11.8554687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20.140625" style="32" customWidth="1"/>
    <col min="7172" max="7173" width="17.5703125" style="32" bestFit="1" customWidth="1"/>
    <col min="7174" max="7174" width="16.42578125" style="32" bestFit="1" customWidth="1"/>
    <col min="7175" max="7175" width="15.5703125" style="32" bestFit="1" customWidth="1"/>
    <col min="7176" max="7176" width="11.8554687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20.140625" style="32" customWidth="1"/>
    <col min="7428" max="7429" width="17.5703125" style="32" bestFit="1" customWidth="1"/>
    <col min="7430" max="7430" width="16.42578125" style="32" bestFit="1" customWidth="1"/>
    <col min="7431" max="7431" width="15.5703125" style="32" bestFit="1" customWidth="1"/>
    <col min="7432" max="7432" width="11.8554687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20.140625" style="32" customWidth="1"/>
    <col min="7684" max="7685" width="17.5703125" style="32" bestFit="1" customWidth="1"/>
    <col min="7686" max="7686" width="16.42578125" style="32" bestFit="1" customWidth="1"/>
    <col min="7687" max="7687" width="15.5703125" style="32" bestFit="1" customWidth="1"/>
    <col min="7688" max="7688" width="11.8554687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20.140625" style="32" customWidth="1"/>
    <col min="7940" max="7941" width="17.5703125" style="32" bestFit="1" customWidth="1"/>
    <col min="7942" max="7942" width="16.42578125" style="32" bestFit="1" customWidth="1"/>
    <col min="7943" max="7943" width="15.5703125" style="32" bestFit="1" customWidth="1"/>
    <col min="7944" max="7944" width="11.8554687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20.140625" style="32" customWidth="1"/>
    <col min="8196" max="8197" width="17.5703125" style="32" bestFit="1" customWidth="1"/>
    <col min="8198" max="8198" width="16.42578125" style="32" bestFit="1" customWidth="1"/>
    <col min="8199" max="8199" width="15.5703125" style="32" bestFit="1" customWidth="1"/>
    <col min="8200" max="8200" width="11.8554687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20.140625" style="32" customWidth="1"/>
    <col min="8452" max="8453" width="17.5703125" style="32" bestFit="1" customWidth="1"/>
    <col min="8454" max="8454" width="16.42578125" style="32" bestFit="1" customWidth="1"/>
    <col min="8455" max="8455" width="15.5703125" style="32" bestFit="1" customWidth="1"/>
    <col min="8456" max="8456" width="11.8554687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20.140625" style="32" customWidth="1"/>
    <col min="8708" max="8709" width="17.5703125" style="32" bestFit="1" customWidth="1"/>
    <col min="8710" max="8710" width="16.42578125" style="32" bestFit="1" customWidth="1"/>
    <col min="8711" max="8711" width="15.5703125" style="32" bestFit="1" customWidth="1"/>
    <col min="8712" max="8712" width="11.8554687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20.140625" style="32" customWidth="1"/>
    <col min="8964" max="8965" width="17.5703125" style="32" bestFit="1" customWidth="1"/>
    <col min="8966" max="8966" width="16.42578125" style="32" bestFit="1" customWidth="1"/>
    <col min="8967" max="8967" width="15.5703125" style="32" bestFit="1" customWidth="1"/>
    <col min="8968" max="8968" width="11.8554687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20.140625" style="32" customWidth="1"/>
    <col min="9220" max="9221" width="17.5703125" style="32" bestFit="1" customWidth="1"/>
    <col min="9222" max="9222" width="16.42578125" style="32" bestFit="1" customWidth="1"/>
    <col min="9223" max="9223" width="15.5703125" style="32" bestFit="1" customWidth="1"/>
    <col min="9224" max="9224" width="11.8554687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20.140625" style="32" customWidth="1"/>
    <col min="9476" max="9477" width="17.5703125" style="32" bestFit="1" customWidth="1"/>
    <col min="9478" max="9478" width="16.42578125" style="32" bestFit="1" customWidth="1"/>
    <col min="9479" max="9479" width="15.5703125" style="32" bestFit="1" customWidth="1"/>
    <col min="9480" max="9480" width="11.8554687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20.140625" style="32" customWidth="1"/>
    <col min="9732" max="9733" width="17.5703125" style="32" bestFit="1" customWidth="1"/>
    <col min="9734" max="9734" width="16.42578125" style="32" bestFit="1" customWidth="1"/>
    <col min="9735" max="9735" width="15.5703125" style="32" bestFit="1" customWidth="1"/>
    <col min="9736" max="9736" width="11.8554687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20.140625" style="32" customWidth="1"/>
    <col min="9988" max="9989" width="17.5703125" style="32" bestFit="1" customWidth="1"/>
    <col min="9990" max="9990" width="16.42578125" style="32" bestFit="1" customWidth="1"/>
    <col min="9991" max="9991" width="15.5703125" style="32" bestFit="1" customWidth="1"/>
    <col min="9992" max="9992" width="11.8554687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20.140625" style="32" customWidth="1"/>
    <col min="10244" max="10245" width="17.5703125" style="32" bestFit="1" customWidth="1"/>
    <col min="10246" max="10246" width="16.42578125" style="32" bestFit="1" customWidth="1"/>
    <col min="10247" max="10247" width="15.5703125" style="32" bestFit="1" customWidth="1"/>
    <col min="10248" max="10248" width="11.8554687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20.140625" style="32" customWidth="1"/>
    <col min="10500" max="10501" width="17.5703125" style="32" bestFit="1" customWidth="1"/>
    <col min="10502" max="10502" width="16.42578125" style="32" bestFit="1" customWidth="1"/>
    <col min="10503" max="10503" width="15.5703125" style="32" bestFit="1" customWidth="1"/>
    <col min="10504" max="10504" width="11.8554687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20.140625" style="32" customWidth="1"/>
    <col min="10756" max="10757" width="17.5703125" style="32" bestFit="1" customWidth="1"/>
    <col min="10758" max="10758" width="16.42578125" style="32" bestFit="1" customWidth="1"/>
    <col min="10759" max="10759" width="15.5703125" style="32" bestFit="1" customWidth="1"/>
    <col min="10760" max="10760" width="11.8554687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20.140625" style="32" customWidth="1"/>
    <col min="11012" max="11013" width="17.5703125" style="32" bestFit="1" customWidth="1"/>
    <col min="11014" max="11014" width="16.42578125" style="32" bestFit="1" customWidth="1"/>
    <col min="11015" max="11015" width="15.5703125" style="32" bestFit="1" customWidth="1"/>
    <col min="11016" max="11016" width="11.8554687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20.140625" style="32" customWidth="1"/>
    <col min="11268" max="11269" width="17.5703125" style="32" bestFit="1" customWidth="1"/>
    <col min="11270" max="11270" width="16.42578125" style="32" bestFit="1" customWidth="1"/>
    <col min="11271" max="11271" width="15.5703125" style="32" bestFit="1" customWidth="1"/>
    <col min="11272" max="11272" width="11.8554687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20.140625" style="32" customWidth="1"/>
    <col min="11524" max="11525" width="17.5703125" style="32" bestFit="1" customWidth="1"/>
    <col min="11526" max="11526" width="16.42578125" style="32" bestFit="1" customWidth="1"/>
    <col min="11527" max="11527" width="15.5703125" style="32" bestFit="1" customWidth="1"/>
    <col min="11528" max="11528" width="11.8554687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20.140625" style="32" customWidth="1"/>
    <col min="11780" max="11781" width="17.5703125" style="32" bestFit="1" customWidth="1"/>
    <col min="11782" max="11782" width="16.42578125" style="32" bestFit="1" customWidth="1"/>
    <col min="11783" max="11783" width="15.5703125" style="32" bestFit="1" customWidth="1"/>
    <col min="11784" max="11784" width="11.8554687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20.140625" style="32" customWidth="1"/>
    <col min="12036" max="12037" width="17.5703125" style="32" bestFit="1" customWidth="1"/>
    <col min="12038" max="12038" width="16.42578125" style="32" bestFit="1" customWidth="1"/>
    <col min="12039" max="12039" width="15.5703125" style="32" bestFit="1" customWidth="1"/>
    <col min="12040" max="12040" width="11.8554687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20.140625" style="32" customWidth="1"/>
    <col min="12292" max="12293" width="17.5703125" style="32" bestFit="1" customWidth="1"/>
    <col min="12294" max="12294" width="16.42578125" style="32" bestFit="1" customWidth="1"/>
    <col min="12295" max="12295" width="15.5703125" style="32" bestFit="1" customWidth="1"/>
    <col min="12296" max="12296" width="11.8554687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20.140625" style="32" customWidth="1"/>
    <col min="12548" max="12549" width="17.5703125" style="32" bestFit="1" customWidth="1"/>
    <col min="12550" max="12550" width="16.42578125" style="32" bestFit="1" customWidth="1"/>
    <col min="12551" max="12551" width="15.5703125" style="32" bestFit="1" customWidth="1"/>
    <col min="12552" max="12552" width="11.8554687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20.140625" style="32" customWidth="1"/>
    <col min="12804" max="12805" width="17.5703125" style="32" bestFit="1" customWidth="1"/>
    <col min="12806" max="12806" width="16.42578125" style="32" bestFit="1" customWidth="1"/>
    <col min="12807" max="12807" width="15.5703125" style="32" bestFit="1" customWidth="1"/>
    <col min="12808" max="12808" width="11.8554687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20.140625" style="32" customWidth="1"/>
    <col min="13060" max="13061" width="17.5703125" style="32" bestFit="1" customWidth="1"/>
    <col min="13062" max="13062" width="16.42578125" style="32" bestFit="1" customWidth="1"/>
    <col min="13063" max="13063" width="15.5703125" style="32" bestFit="1" customWidth="1"/>
    <col min="13064" max="13064" width="11.8554687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20.140625" style="32" customWidth="1"/>
    <col min="13316" max="13317" width="17.5703125" style="32" bestFit="1" customWidth="1"/>
    <col min="13318" max="13318" width="16.42578125" style="32" bestFit="1" customWidth="1"/>
    <col min="13319" max="13319" width="15.5703125" style="32" bestFit="1" customWidth="1"/>
    <col min="13320" max="13320" width="11.8554687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20.140625" style="32" customWidth="1"/>
    <col min="13572" max="13573" width="17.5703125" style="32" bestFit="1" customWidth="1"/>
    <col min="13574" max="13574" width="16.42578125" style="32" bestFit="1" customWidth="1"/>
    <col min="13575" max="13575" width="15.5703125" style="32" bestFit="1" customWidth="1"/>
    <col min="13576" max="13576" width="11.8554687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20.140625" style="32" customWidth="1"/>
    <col min="13828" max="13829" width="17.5703125" style="32" bestFit="1" customWidth="1"/>
    <col min="13830" max="13830" width="16.42578125" style="32" bestFit="1" customWidth="1"/>
    <col min="13831" max="13831" width="15.5703125" style="32" bestFit="1" customWidth="1"/>
    <col min="13832" max="13832" width="11.8554687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20.140625" style="32" customWidth="1"/>
    <col min="14084" max="14085" width="17.5703125" style="32" bestFit="1" customWidth="1"/>
    <col min="14086" max="14086" width="16.42578125" style="32" bestFit="1" customWidth="1"/>
    <col min="14087" max="14087" width="15.5703125" style="32" bestFit="1" customWidth="1"/>
    <col min="14088" max="14088" width="11.8554687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20.140625" style="32" customWidth="1"/>
    <col min="14340" max="14341" width="17.5703125" style="32" bestFit="1" customWidth="1"/>
    <col min="14342" max="14342" width="16.42578125" style="32" bestFit="1" customWidth="1"/>
    <col min="14343" max="14343" width="15.5703125" style="32" bestFit="1" customWidth="1"/>
    <col min="14344" max="14344" width="11.8554687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20.140625" style="32" customWidth="1"/>
    <col min="14596" max="14597" width="17.5703125" style="32" bestFit="1" customWidth="1"/>
    <col min="14598" max="14598" width="16.42578125" style="32" bestFit="1" customWidth="1"/>
    <col min="14599" max="14599" width="15.5703125" style="32" bestFit="1" customWidth="1"/>
    <col min="14600" max="14600" width="11.8554687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20.140625" style="32" customWidth="1"/>
    <col min="14852" max="14853" width="17.5703125" style="32" bestFit="1" customWidth="1"/>
    <col min="14854" max="14854" width="16.42578125" style="32" bestFit="1" customWidth="1"/>
    <col min="14855" max="14855" width="15.5703125" style="32" bestFit="1" customWidth="1"/>
    <col min="14856" max="14856" width="11.8554687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20.140625" style="32" customWidth="1"/>
    <col min="15108" max="15109" width="17.5703125" style="32" bestFit="1" customWidth="1"/>
    <col min="15110" max="15110" width="16.42578125" style="32" bestFit="1" customWidth="1"/>
    <col min="15111" max="15111" width="15.5703125" style="32" bestFit="1" customWidth="1"/>
    <col min="15112" max="15112" width="11.8554687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20.140625" style="32" customWidth="1"/>
    <col min="15364" max="15365" width="17.5703125" style="32" bestFit="1" customWidth="1"/>
    <col min="15366" max="15366" width="16.42578125" style="32" bestFit="1" customWidth="1"/>
    <col min="15367" max="15367" width="15.5703125" style="32" bestFit="1" customWidth="1"/>
    <col min="15368" max="15368" width="11.8554687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20.140625" style="32" customWidth="1"/>
    <col min="15620" max="15621" width="17.5703125" style="32" bestFit="1" customWidth="1"/>
    <col min="15622" max="15622" width="16.42578125" style="32" bestFit="1" customWidth="1"/>
    <col min="15623" max="15623" width="15.5703125" style="32" bestFit="1" customWidth="1"/>
    <col min="15624" max="15624" width="11.8554687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20.140625" style="32" customWidth="1"/>
    <col min="15876" max="15877" width="17.5703125" style="32" bestFit="1" customWidth="1"/>
    <col min="15878" max="15878" width="16.42578125" style="32" bestFit="1" customWidth="1"/>
    <col min="15879" max="15879" width="15.5703125" style="32" bestFit="1" customWidth="1"/>
    <col min="15880" max="15880" width="11.8554687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20.140625" style="32" customWidth="1"/>
    <col min="16132" max="16133" width="17.5703125" style="32" bestFit="1" customWidth="1"/>
    <col min="16134" max="16134" width="16.42578125" style="32" bestFit="1" customWidth="1"/>
    <col min="16135" max="16135" width="15.5703125" style="32" bestFit="1" customWidth="1"/>
    <col min="16136" max="16136" width="11.8554687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5.75" hidden="1" x14ac:dyDescent="0.2">
      <c r="A1" s="205" t="s">
        <v>0</v>
      </c>
      <c r="B1" s="205"/>
      <c r="C1" s="205"/>
      <c r="D1" s="205"/>
      <c r="E1" s="205"/>
      <c r="F1" s="205"/>
      <c r="G1" s="205"/>
      <c r="H1" s="205"/>
      <c r="I1" s="38"/>
      <c r="J1" s="38"/>
      <c r="K1" s="38"/>
      <c r="L1" s="39"/>
      <c r="M1" s="39"/>
      <c r="N1" s="39"/>
      <c r="O1" s="39"/>
    </row>
    <row r="2" spans="1:15" ht="18" hidden="1" x14ac:dyDescent="0.2">
      <c r="A2" s="42"/>
      <c r="B2" s="42"/>
      <c r="C2" s="42"/>
      <c r="D2" s="42"/>
      <c r="E2" s="42"/>
      <c r="F2" s="42"/>
      <c r="G2" s="42"/>
      <c r="H2" s="75"/>
      <c r="I2" s="43"/>
      <c r="J2" s="43"/>
      <c r="K2" s="43"/>
      <c r="L2" s="39"/>
      <c r="M2" s="39"/>
      <c r="N2" s="39"/>
      <c r="O2" s="39"/>
    </row>
    <row r="3" spans="1:15" ht="15.75" hidden="1" customHeight="1" x14ac:dyDescent="0.2">
      <c r="A3" s="205" t="s">
        <v>23</v>
      </c>
      <c r="B3" s="205"/>
      <c r="C3" s="205"/>
      <c r="D3" s="205"/>
      <c r="E3" s="205"/>
      <c r="F3" s="205"/>
      <c r="G3" s="205"/>
      <c r="H3" s="205"/>
      <c r="I3" s="38"/>
      <c r="J3" s="38"/>
      <c r="K3" s="38"/>
      <c r="L3" s="39"/>
      <c r="M3" s="39"/>
      <c r="N3" s="39"/>
      <c r="O3" s="39"/>
    </row>
    <row r="4" spans="1:15" ht="18" hidden="1" x14ac:dyDescent="0.2">
      <c r="A4" s="42"/>
      <c r="B4" s="42"/>
      <c r="C4" s="42"/>
      <c r="D4" s="42"/>
      <c r="E4" s="42"/>
      <c r="F4" s="42"/>
      <c r="G4" s="42"/>
      <c r="H4" s="75"/>
      <c r="I4" s="43"/>
      <c r="J4" s="43"/>
      <c r="K4" s="43"/>
      <c r="L4" s="39"/>
      <c r="M4" s="39"/>
      <c r="N4" s="39"/>
      <c r="O4" s="39"/>
    </row>
    <row r="5" spans="1:15" ht="15.75" hidden="1" customHeight="1" x14ac:dyDescent="0.2">
      <c r="A5" s="205" t="s">
        <v>24</v>
      </c>
      <c r="B5" s="205"/>
      <c r="C5" s="205"/>
      <c r="D5" s="205"/>
      <c r="E5" s="205"/>
      <c r="F5" s="205"/>
      <c r="G5" s="205"/>
      <c r="H5" s="205"/>
      <c r="I5" s="38"/>
      <c r="J5" s="38"/>
      <c r="K5" s="38"/>
      <c r="L5" s="39"/>
      <c r="M5" s="39"/>
      <c r="N5" s="39"/>
      <c r="O5" s="39"/>
    </row>
    <row r="6" spans="1:15" ht="18" hidden="1" x14ac:dyDescent="0.2">
      <c r="A6" s="42"/>
      <c r="B6" s="42"/>
      <c r="C6" s="42"/>
      <c r="D6" s="42"/>
      <c r="E6" s="42"/>
      <c r="F6" s="42"/>
      <c r="G6" s="42"/>
      <c r="H6" s="75"/>
      <c r="I6" s="43"/>
      <c r="J6" s="43"/>
      <c r="K6" s="43"/>
      <c r="L6" s="39"/>
      <c r="M6" s="39"/>
      <c r="N6" s="39"/>
      <c r="O6" s="39"/>
    </row>
    <row r="7" spans="1:15" s="33" customFormat="1" ht="60" customHeight="1" x14ac:dyDescent="0.25">
      <c r="A7" s="204" t="s">
        <v>3</v>
      </c>
      <c r="B7" s="204"/>
      <c r="C7" s="51" t="s">
        <v>260</v>
      </c>
      <c r="D7" s="51" t="s">
        <v>2851</v>
      </c>
      <c r="E7" s="51" t="s">
        <v>2852</v>
      </c>
      <c r="F7" s="51" t="s">
        <v>261</v>
      </c>
      <c r="G7" s="51" t="s">
        <v>262</v>
      </c>
      <c r="H7" s="51" t="s">
        <v>263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">
      <c r="A8" s="203">
        <v>1</v>
      </c>
      <c r="B8" s="203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s="34" customFormat="1" x14ac:dyDescent="0.2">
      <c r="A9" s="97"/>
      <c r="B9" s="98" t="s">
        <v>80</v>
      </c>
      <c r="C9" s="90">
        <f>+C10+C113</f>
        <v>16855078.345050763</v>
      </c>
      <c r="D9" s="90">
        <f>+D10+D113</f>
        <v>19188881</v>
      </c>
      <c r="E9" s="90">
        <f>+E10+E113</f>
        <v>19245213</v>
      </c>
      <c r="F9" s="90">
        <f>+F10+F113</f>
        <v>17925137.48</v>
      </c>
      <c r="G9" s="90">
        <f t="shared" ref="G9:G72" si="0">+F9/C9*100</f>
        <v>106.34858594569181</v>
      </c>
      <c r="H9" s="90">
        <f>+F9/D9*100</f>
        <v>93.414188560552333</v>
      </c>
      <c r="I9" s="39"/>
      <c r="J9" s="39"/>
      <c r="K9" s="39"/>
      <c r="L9" s="39"/>
      <c r="M9" s="41"/>
      <c r="N9" s="41"/>
      <c r="O9" s="41"/>
    </row>
    <row r="10" spans="1:15" ht="20.25" customHeight="1" x14ac:dyDescent="0.2">
      <c r="A10" s="91" t="s">
        <v>81</v>
      </c>
      <c r="B10" s="92" t="s">
        <v>82</v>
      </c>
      <c r="C10" s="93">
        <f>+C11++C23+C56+C65+C73+C90+C98</f>
        <v>16294242.656983208</v>
      </c>
      <c r="D10" s="94">
        <f>+D11++D23+D56+D65+D73+D90+D98</f>
        <v>18305051</v>
      </c>
      <c r="E10" s="94">
        <f>+E11++E23+E56+E65+E73+E90+E98</f>
        <v>18594241</v>
      </c>
      <c r="F10" s="93">
        <f>+F11++F23+F56+F65+F73+F90+F98</f>
        <v>17668353.440000001</v>
      </c>
      <c r="G10" s="93">
        <f>+F10/C10*100</f>
        <v>108.4331061709572</v>
      </c>
      <c r="H10" s="93">
        <f>+F10/D10*100</f>
        <v>96.521738398871449</v>
      </c>
      <c r="I10" s="56"/>
      <c r="J10" s="56"/>
      <c r="K10" s="56"/>
      <c r="L10" s="56"/>
      <c r="M10" s="56"/>
      <c r="N10" s="56"/>
      <c r="O10" s="56"/>
    </row>
    <row r="11" spans="1:15" x14ac:dyDescent="0.2">
      <c r="A11" s="79" t="s">
        <v>83</v>
      </c>
      <c r="B11" s="80" t="s">
        <v>84</v>
      </c>
      <c r="C11" s="76">
        <f>+C12+C17+C19</f>
        <v>12170900.388313755</v>
      </c>
      <c r="D11" s="45">
        <v>13637519</v>
      </c>
      <c r="E11" s="45">
        <v>13334674</v>
      </c>
      <c r="F11" s="76">
        <f>+F12+F17+F19</f>
        <v>13071976.609999999</v>
      </c>
      <c r="G11" s="76">
        <f t="shared" si="0"/>
        <v>107.40352967272197</v>
      </c>
      <c r="H11" s="76">
        <f>+F11/D11*100</f>
        <v>95.853040498055393</v>
      </c>
      <c r="I11" s="47"/>
      <c r="J11" s="47"/>
      <c r="K11" s="47"/>
      <c r="L11" s="47"/>
      <c r="M11" s="47"/>
      <c r="N11" s="47"/>
      <c r="O11" s="47"/>
    </row>
    <row r="12" spans="1:15" x14ac:dyDescent="0.2">
      <c r="A12" s="77" t="s">
        <v>85</v>
      </c>
      <c r="B12" s="78" t="s">
        <v>86</v>
      </c>
      <c r="C12" s="76">
        <f>SUM(C13:C16)</f>
        <v>8218384.3799999999</v>
      </c>
      <c r="D12" s="74"/>
      <c r="E12" s="74"/>
      <c r="F12" s="76">
        <f>SUM(F13:F16)</f>
        <v>10995158.810000001</v>
      </c>
      <c r="G12" s="76">
        <f t="shared" si="0"/>
        <v>133.78735164489837</v>
      </c>
      <c r="H12" s="76"/>
      <c r="I12" s="47"/>
      <c r="J12" s="47"/>
      <c r="K12" s="47"/>
      <c r="L12" s="47"/>
      <c r="M12" s="47"/>
      <c r="N12" s="47"/>
      <c r="O12" s="47"/>
    </row>
    <row r="13" spans="1:15" x14ac:dyDescent="0.2">
      <c r="A13" s="53" t="s">
        <v>87</v>
      </c>
      <c r="B13" s="48" t="s">
        <v>88</v>
      </c>
      <c r="C13" s="44">
        <v>8218384.3799999999</v>
      </c>
      <c r="D13" s="73"/>
      <c r="E13" s="73"/>
      <c r="F13" s="44">
        <v>10983503.66</v>
      </c>
      <c r="G13" s="44">
        <f t="shared" si="0"/>
        <v>133.64553362494345</v>
      </c>
      <c r="H13" s="76"/>
      <c r="I13" s="46"/>
      <c r="J13" s="46"/>
      <c r="K13" s="46"/>
      <c r="L13" s="46"/>
      <c r="M13" s="47"/>
      <c r="N13" s="47"/>
      <c r="O13" s="47"/>
    </row>
    <row r="14" spans="1:15" x14ac:dyDescent="0.2">
      <c r="A14" s="53" t="s">
        <v>375</v>
      </c>
      <c r="B14" s="48" t="s">
        <v>376</v>
      </c>
      <c r="C14" s="44">
        <v>0</v>
      </c>
      <c r="D14" s="73"/>
      <c r="E14" s="73"/>
      <c r="F14" s="44">
        <v>0</v>
      </c>
      <c r="G14" s="44" t="e">
        <f t="shared" si="0"/>
        <v>#DIV/0!</v>
      </c>
      <c r="H14" s="76"/>
      <c r="I14" s="46"/>
      <c r="J14" s="46"/>
      <c r="K14" s="46"/>
      <c r="L14" s="46"/>
      <c r="M14" s="47"/>
      <c r="N14" s="47"/>
      <c r="O14" s="47"/>
    </row>
    <row r="15" spans="1:15" x14ac:dyDescent="0.2">
      <c r="A15" s="53" t="s">
        <v>89</v>
      </c>
      <c r="B15" s="48" t="s">
        <v>90</v>
      </c>
      <c r="C15" s="44">
        <v>0</v>
      </c>
      <c r="D15" s="73"/>
      <c r="E15" s="73"/>
      <c r="F15" s="44">
        <v>0</v>
      </c>
      <c r="G15" s="44" t="e">
        <f t="shared" si="0"/>
        <v>#DIV/0!</v>
      </c>
      <c r="H15" s="76"/>
      <c r="I15" s="46"/>
      <c r="J15" s="46"/>
      <c r="K15" s="46"/>
      <c r="L15" s="46"/>
      <c r="M15" s="47"/>
      <c r="N15" s="47"/>
      <c r="O15" s="47"/>
    </row>
    <row r="16" spans="1:15" x14ac:dyDescent="0.2">
      <c r="A16" s="53" t="s">
        <v>377</v>
      </c>
      <c r="B16" s="48" t="s">
        <v>378</v>
      </c>
      <c r="C16" s="44">
        <v>0</v>
      </c>
      <c r="D16" s="73"/>
      <c r="E16" s="73"/>
      <c r="F16" s="44">
        <v>11655.15</v>
      </c>
      <c r="G16" s="44" t="e">
        <f t="shared" si="0"/>
        <v>#DIV/0!</v>
      </c>
      <c r="H16" s="76"/>
      <c r="I16" s="46"/>
      <c r="J16" s="46"/>
      <c r="K16" s="46"/>
      <c r="L16" s="46"/>
      <c r="M16" s="47"/>
      <c r="N16" s="47"/>
      <c r="O16" s="47"/>
    </row>
    <row r="17" spans="1:15" x14ac:dyDescent="0.2">
      <c r="A17" s="77" t="s">
        <v>91</v>
      </c>
      <c r="B17" s="78" t="s">
        <v>92</v>
      </c>
      <c r="C17" s="76">
        <f>+C18</f>
        <v>206292.2570223638</v>
      </c>
      <c r="D17" s="74"/>
      <c r="E17" s="74"/>
      <c r="F17" s="76">
        <f>+F18</f>
        <v>280467.51</v>
      </c>
      <c r="G17" s="76">
        <f t="shared" si="0"/>
        <v>135.95639218276378</v>
      </c>
      <c r="H17" s="76"/>
      <c r="I17" s="47"/>
      <c r="J17" s="47"/>
      <c r="K17" s="47"/>
      <c r="L17" s="47"/>
      <c r="M17" s="47"/>
      <c r="N17" s="47"/>
      <c r="O17" s="47"/>
    </row>
    <row r="18" spans="1:15" x14ac:dyDescent="0.2">
      <c r="A18" s="53" t="s">
        <v>93</v>
      </c>
      <c r="B18" s="48" t="s">
        <v>92</v>
      </c>
      <c r="C18" s="44">
        <v>206292.2570223638</v>
      </c>
      <c r="D18" s="73"/>
      <c r="E18" s="73"/>
      <c r="F18" s="44">
        <v>280467.51</v>
      </c>
      <c r="G18" s="44">
        <f t="shared" si="0"/>
        <v>135.95639218276378</v>
      </c>
      <c r="H18" s="76"/>
      <c r="I18" s="46"/>
      <c r="J18" s="46"/>
      <c r="K18" s="46"/>
      <c r="L18" s="46"/>
      <c r="M18" s="47"/>
      <c r="N18" s="47"/>
      <c r="O18" s="47"/>
    </row>
    <row r="19" spans="1:15" x14ac:dyDescent="0.2">
      <c r="A19" s="77" t="s">
        <v>94</v>
      </c>
      <c r="B19" s="78" t="s">
        <v>95</v>
      </c>
      <c r="C19" s="76">
        <f>SUM(C20:C22)</f>
        <v>3746223.7512913928</v>
      </c>
      <c r="D19" s="74"/>
      <c r="E19" s="74"/>
      <c r="F19" s="76">
        <f>SUM(F20:F22)</f>
        <v>1796350.29</v>
      </c>
      <c r="G19" s="76">
        <f t="shared" si="0"/>
        <v>47.950961001215283</v>
      </c>
      <c r="H19" s="76"/>
      <c r="I19" s="47"/>
      <c r="J19" s="47"/>
      <c r="K19" s="47"/>
      <c r="L19" s="47"/>
      <c r="M19" s="47"/>
      <c r="N19" s="47"/>
      <c r="O19" s="47"/>
    </row>
    <row r="20" spans="1:15" x14ac:dyDescent="0.2">
      <c r="A20" s="53" t="s">
        <v>379</v>
      </c>
      <c r="B20" s="48" t="s">
        <v>380</v>
      </c>
      <c r="C20" s="44">
        <v>2066591.8518183024</v>
      </c>
      <c r="D20" s="73"/>
      <c r="E20" s="73"/>
      <c r="F20" s="44">
        <v>0</v>
      </c>
      <c r="G20" s="44">
        <f t="shared" si="0"/>
        <v>0</v>
      </c>
      <c r="H20" s="76"/>
      <c r="I20" s="46"/>
      <c r="J20" s="46"/>
      <c r="K20" s="46"/>
      <c r="L20" s="46"/>
      <c r="M20" s="47"/>
      <c r="N20" s="47"/>
      <c r="O20" s="47"/>
    </row>
    <row r="21" spans="1:15" x14ac:dyDescent="0.2">
      <c r="A21" s="53" t="s">
        <v>96</v>
      </c>
      <c r="B21" s="48" t="s">
        <v>97</v>
      </c>
      <c r="C21" s="44">
        <v>1676983.3680509655</v>
      </c>
      <c r="D21" s="73"/>
      <c r="E21" s="73"/>
      <c r="F21" s="44">
        <v>1794250.81</v>
      </c>
      <c r="G21" s="44">
        <f t="shared" si="0"/>
        <v>106.99276117957723</v>
      </c>
      <c r="H21" s="76"/>
      <c r="I21" s="46"/>
      <c r="J21" s="46"/>
      <c r="K21" s="46"/>
      <c r="L21" s="46"/>
      <c r="M21" s="47"/>
      <c r="N21" s="47"/>
      <c r="O21" s="47"/>
    </row>
    <row r="22" spans="1:15" x14ac:dyDescent="0.2">
      <c r="A22" s="53" t="s">
        <v>381</v>
      </c>
      <c r="B22" s="48" t="s">
        <v>382</v>
      </c>
      <c r="C22" s="44">
        <v>2648.5314221248918</v>
      </c>
      <c r="D22" s="73"/>
      <c r="E22" s="73"/>
      <c r="F22" s="44">
        <v>2099.48</v>
      </c>
      <c r="G22" s="44">
        <f t="shared" si="0"/>
        <v>79.269590024935667</v>
      </c>
      <c r="H22" s="76"/>
      <c r="I22" s="46"/>
      <c r="J22" s="46"/>
      <c r="K22" s="46"/>
      <c r="L22" s="46"/>
      <c r="M22" s="47"/>
      <c r="N22" s="47"/>
      <c r="O22" s="47"/>
    </row>
    <row r="23" spans="1:15" x14ac:dyDescent="0.2">
      <c r="A23" s="79" t="s">
        <v>98</v>
      </c>
      <c r="B23" s="80" t="s">
        <v>99</v>
      </c>
      <c r="C23" s="76">
        <f>+C24+C29+C36+C46+C48</f>
        <v>3796202.521734687</v>
      </c>
      <c r="D23" s="45">
        <v>3887681</v>
      </c>
      <c r="E23" s="45">
        <v>4971888</v>
      </c>
      <c r="F23" s="76">
        <f>+F24+F29+F36+F46+F48</f>
        <v>4236256.07</v>
      </c>
      <c r="G23" s="76">
        <f t="shared" si="0"/>
        <v>111.5919407815005</v>
      </c>
      <c r="H23" s="76">
        <f>+F23/D23*100</f>
        <v>108.96614382712986</v>
      </c>
      <c r="I23" s="47"/>
      <c r="J23" s="47"/>
      <c r="K23" s="47"/>
      <c r="L23" s="47"/>
      <c r="M23" s="47"/>
      <c r="N23" s="47"/>
      <c r="O23" s="47"/>
    </row>
    <row r="24" spans="1:15" x14ac:dyDescent="0.2">
      <c r="A24" s="77" t="s">
        <v>100</v>
      </c>
      <c r="B24" s="78" t="s">
        <v>101</v>
      </c>
      <c r="C24" s="76">
        <f>SUM(C25:C28)</f>
        <v>381733.41422523063</v>
      </c>
      <c r="D24" s="74"/>
      <c r="E24" s="74"/>
      <c r="F24" s="76">
        <f>SUM(F25:F28)</f>
        <v>403785.46999999991</v>
      </c>
      <c r="G24" s="76">
        <f t="shared" si="0"/>
        <v>105.77682093131048</v>
      </c>
      <c r="H24" s="76"/>
      <c r="I24" s="47"/>
      <c r="J24" s="47"/>
      <c r="K24" s="47"/>
      <c r="L24" s="47"/>
      <c r="M24" s="47"/>
      <c r="N24" s="47"/>
      <c r="O24" s="47"/>
    </row>
    <row r="25" spans="1:15" x14ac:dyDescent="0.2">
      <c r="A25" s="53" t="s">
        <v>102</v>
      </c>
      <c r="B25" s="48" t="s">
        <v>103</v>
      </c>
      <c r="C25" s="116">
        <v>181933.8455909483</v>
      </c>
      <c r="D25" s="73"/>
      <c r="E25" s="73"/>
      <c r="F25" s="44">
        <v>199819.31999999998</v>
      </c>
      <c r="G25" s="44">
        <f t="shared" si="0"/>
        <v>109.83075708148584</v>
      </c>
      <c r="H25" s="76"/>
      <c r="I25" s="46"/>
      <c r="J25" s="46"/>
      <c r="K25" s="46"/>
      <c r="L25" s="46"/>
      <c r="M25" s="47"/>
      <c r="N25" s="47"/>
      <c r="O25" s="47"/>
    </row>
    <row r="26" spans="1:15" x14ac:dyDescent="0.2">
      <c r="A26" s="53" t="s">
        <v>104</v>
      </c>
      <c r="B26" s="48" t="s">
        <v>105</v>
      </c>
      <c r="C26" s="44">
        <v>156875.87511049176</v>
      </c>
      <c r="D26" s="73"/>
      <c r="E26" s="73"/>
      <c r="F26" s="44">
        <v>158162.08999999997</v>
      </c>
      <c r="G26" s="44">
        <f t="shared" si="0"/>
        <v>100.81989336384724</v>
      </c>
      <c r="H26" s="76"/>
      <c r="I26" s="46"/>
      <c r="J26" s="46"/>
      <c r="K26" s="46"/>
      <c r="L26" s="46"/>
      <c r="M26" s="47"/>
      <c r="N26" s="47"/>
      <c r="O26" s="47"/>
    </row>
    <row r="27" spans="1:15" x14ac:dyDescent="0.2">
      <c r="A27" s="53" t="s">
        <v>106</v>
      </c>
      <c r="B27" s="48" t="s">
        <v>107</v>
      </c>
      <c r="C27" s="44">
        <v>42260.083523790563</v>
      </c>
      <c r="D27" s="73"/>
      <c r="E27" s="73"/>
      <c r="F27" s="44">
        <v>42917.46</v>
      </c>
      <c r="G27" s="44">
        <f t="shared" si="0"/>
        <v>101.55554940122009</v>
      </c>
      <c r="H27" s="76"/>
      <c r="I27" s="47"/>
      <c r="J27" s="47"/>
      <c r="K27" s="47"/>
      <c r="L27" s="47"/>
      <c r="M27" s="47"/>
      <c r="N27" s="47"/>
      <c r="O27" s="47"/>
    </row>
    <row r="28" spans="1:15" x14ac:dyDescent="0.2">
      <c r="A28" s="53" t="s">
        <v>108</v>
      </c>
      <c r="B28" s="48" t="s">
        <v>109</v>
      </c>
      <c r="C28" s="116">
        <v>663.61</v>
      </c>
      <c r="D28" s="73"/>
      <c r="E28" s="73"/>
      <c r="F28" s="44">
        <v>2886.6</v>
      </c>
      <c r="G28" s="44">
        <f t="shared" si="0"/>
        <v>434.98440349000163</v>
      </c>
      <c r="H28" s="76"/>
      <c r="I28" s="47"/>
      <c r="J28" s="47"/>
      <c r="K28" s="47"/>
      <c r="L28" s="47"/>
      <c r="M28" s="47"/>
      <c r="N28" s="47"/>
      <c r="O28" s="47"/>
    </row>
    <row r="29" spans="1:15" x14ac:dyDescent="0.2">
      <c r="A29" s="77" t="s">
        <v>110</v>
      </c>
      <c r="B29" s="78" t="s">
        <v>111</v>
      </c>
      <c r="C29" s="76">
        <f>SUM(C30:C35)</f>
        <v>1705565.7114818499</v>
      </c>
      <c r="D29" s="74"/>
      <c r="E29" s="74"/>
      <c r="F29" s="76">
        <f>SUM(F30:F35)</f>
        <v>1466082.78</v>
      </c>
      <c r="G29" s="76">
        <f t="shared" si="0"/>
        <v>85.958739093448386</v>
      </c>
      <c r="H29" s="76"/>
      <c r="I29" s="47"/>
      <c r="J29" s="47"/>
      <c r="K29" s="47"/>
      <c r="L29" s="47"/>
      <c r="M29" s="47"/>
      <c r="N29" s="47"/>
      <c r="O29" s="47"/>
    </row>
    <row r="30" spans="1:15" x14ac:dyDescent="0.2">
      <c r="A30" s="53" t="s">
        <v>112</v>
      </c>
      <c r="B30" s="48" t="s">
        <v>113</v>
      </c>
      <c r="C30" s="44">
        <v>183270.31762691616</v>
      </c>
      <c r="D30" s="73"/>
      <c r="E30" s="73"/>
      <c r="F30" s="44">
        <v>217415.67999999999</v>
      </c>
      <c r="G30" s="44">
        <f t="shared" si="0"/>
        <v>118.63114704836907</v>
      </c>
      <c r="H30" s="76"/>
      <c r="I30" s="47"/>
      <c r="J30" s="47"/>
      <c r="K30" s="47"/>
      <c r="L30" s="47"/>
      <c r="M30" s="47"/>
      <c r="N30" s="47"/>
      <c r="O30" s="47"/>
    </row>
    <row r="31" spans="1:15" x14ac:dyDescent="0.2">
      <c r="A31" s="53" t="s">
        <v>383</v>
      </c>
      <c r="B31" s="48" t="s">
        <v>384</v>
      </c>
      <c r="C31" s="44">
        <v>970794.79641449335</v>
      </c>
      <c r="D31" s="73"/>
      <c r="E31" s="73"/>
      <c r="F31" s="44">
        <v>879596.65999999992</v>
      </c>
      <c r="G31" s="44">
        <f t="shared" si="0"/>
        <v>90.605827642327498</v>
      </c>
      <c r="H31" s="76"/>
      <c r="I31" s="47"/>
      <c r="J31" s="47"/>
      <c r="K31" s="47"/>
      <c r="L31" s="47"/>
      <c r="M31" s="47"/>
      <c r="N31" s="47"/>
      <c r="O31" s="47"/>
    </row>
    <row r="32" spans="1:15" x14ac:dyDescent="0.2">
      <c r="A32" s="53" t="s">
        <v>114</v>
      </c>
      <c r="B32" s="48" t="s">
        <v>115</v>
      </c>
      <c r="C32" s="44">
        <v>492497.5195142345</v>
      </c>
      <c r="D32" s="73"/>
      <c r="E32" s="73"/>
      <c r="F32" s="44">
        <v>310255.89</v>
      </c>
      <c r="G32" s="44">
        <f t="shared" si="0"/>
        <v>62.99643707972681</v>
      </c>
      <c r="H32" s="76"/>
      <c r="I32" s="47"/>
      <c r="J32" s="47"/>
      <c r="K32" s="47"/>
      <c r="L32" s="47"/>
      <c r="M32" s="47"/>
      <c r="N32" s="47"/>
      <c r="O32" s="47"/>
    </row>
    <row r="33" spans="1:15" x14ac:dyDescent="0.2">
      <c r="A33" s="53" t="s">
        <v>116</v>
      </c>
      <c r="B33" s="48" t="s">
        <v>117</v>
      </c>
      <c r="C33" s="44">
        <v>15668.619208308448</v>
      </c>
      <c r="D33" s="73"/>
      <c r="E33" s="73"/>
      <c r="F33" s="44">
        <v>23723.86</v>
      </c>
      <c r="G33" s="44">
        <f t="shared" si="0"/>
        <v>151.41002333773085</v>
      </c>
      <c r="H33" s="76"/>
      <c r="I33" s="47"/>
      <c r="J33" s="47"/>
      <c r="K33" s="47"/>
      <c r="L33" s="47"/>
      <c r="M33" s="47"/>
      <c r="N33" s="47"/>
      <c r="O33" s="47"/>
    </row>
    <row r="34" spans="1:15" x14ac:dyDescent="0.2">
      <c r="A34" s="53" t="s">
        <v>118</v>
      </c>
      <c r="B34" s="48" t="s">
        <v>119</v>
      </c>
      <c r="C34" s="44">
        <v>40307.508062246998</v>
      </c>
      <c r="D34" s="73"/>
      <c r="E34" s="73"/>
      <c r="F34" s="44">
        <v>25795.38</v>
      </c>
      <c r="G34" s="44">
        <f t="shared" si="0"/>
        <v>63.996464281949962</v>
      </c>
      <c r="H34" s="76"/>
      <c r="I34" s="47"/>
      <c r="J34" s="47"/>
      <c r="K34" s="47"/>
      <c r="L34" s="47"/>
      <c r="M34" s="47"/>
      <c r="N34" s="47"/>
      <c r="O34" s="47"/>
    </row>
    <row r="35" spans="1:15" x14ac:dyDescent="0.2">
      <c r="A35" s="53" t="s">
        <v>120</v>
      </c>
      <c r="B35" s="48" t="s">
        <v>121</v>
      </c>
      <c r="C35" s="44">
        <v>3026.9506556506735</v>
      </c>
      <c r="D35" s="73"/>
      <c r="E35" s="73"/>
      <c r="F35" s="44">
        <v>9295.31</v>
      </c>
      <c r="G35" s="44">
        <f t="shared" si="0"/>
        <v>307.08495305820833</v>
      </c>
      <c r="H35" s="76"/>
      <c r="I35" s="47"/>
      <c r="J35" s="47"/>
      <c r="K35" s="47"/>
      <c r="L35" s="47"/>
      <c r="M35" s="47"/>
      <c r="N35" s="47"/>
      <c r="O35" s="47"/>
    </row>
    <row r="36" spans="1:15" x14ac:dyDescent="0.2">
      <c r="A36" s="77" t="s">
        <v>122</v>
      </c>
      <c r="B36" s="78" t="s">
        <v>123</v>
      </c>
      <c r="C36" s="76">
        <f>SUM(C37:C45)</f>
        <v>1533231.3878492271</v>
      </c>
      <c r="D36" s="74"/>
      <c r="E36" s="74"/>
      <c r="F36" s="76">
        <f>SUM(F37:F45)</f>
        <v>2171759.77</v>
      </c>
      <c r="G36" s="76">
        <f t="shared" si="0"/>
        <v>141.64592423629432</v>
      </c>
      <c r="H36" s="76"/>
      <c r="I36" s="47"/>
      <c r="J36" s="47"/>
      <c r="K36" s="47"/>
      <c r="L36" s="47"/>
      <c r="M36" s="47"/>
      <c r="N36" s="47"/>
      <c r="O36" s="47"/>
    </row>
    <row r="37" spans="1:15" x14ac:dyDescent="0.2">
      <c r="A37" s="53" t="s">
        <v>124</v>
      </c>
      <c r="B37" s="48" t="s">
        <v>125</v>
      </c>
      <c r="C37" s="44">
        <v>107990.86493463402</v>
      </c>
      <c r="D37" s="73"/>
      <c r="E37" s="73"/>
      <c r="F37" s="44">
        <v>105319.39000000001</v>
      </c>
      <c r="G37" s="44">
        <f t="shared" si="0"/>
        <v>97.526202854055271</v>
      </c>
      <c r="H37" s="76"/>
      <c r="I37" s="47"/>
      <c r="J37" s="47"/>
      <c r="K37" s="47"/>
      <c r="L37" s="47"/>
      <c r="M37" s="47"/>
      <c r="N37" s="47"/>
      <c r="O37" s="47"/>
    </row>
    <row r="38" spans="1:15" x14ac:dyDescent="0.2">
      <c r="A38" s="53" t="s">
        <v>126</v>
      </c>
      <c r="B38" s="48" t="s">
        <v>127</v>
      </c>
      <c r="C38" s="44">
        <v>146758.11283164111</v>
      </c>
      <c r="D38" s="73"/>
      <c r="E38" s="73"/>
      <c r="F38" s="44">
        <v>182929.65000000002</v>
      </c>
      <c r="G38" s="44">
        <f>+F38/C38*100</f>
        <v>124.64704435785052</v>
      </c>
      <c r="H38" s="76"/>
      <c r="I38" s="47"/>
      <c r="J38" s="47"/>
      <c r="K38" s="47"/>
      <c r="L38" s="47"/>
      <c r="M38" s="47"/>
      <c r="N38" s="47"/>
      <c r="O38" s="47"/>
    </row>
    <row r="39" spans="1:15" x14ac:dyDescent="0.2">
      <c r="A39" s="53" t="s">
        <v>128</v>
      </c>
      <c r="B39" s="48" t="s">
        <v>129</v>
      </c>
      <c r="C39" s="44">
        <v>72803.7596741655</v>
      </c>
      <c r="D39" s="73"/>
      <c r="E39" s="73"/>
      <c r="F39" s="44">
        <v>62307.57</v>
      </c>
      <c r="G39" s="44">
        <f>+F39/C39*100</f>
        <v>85.582901595822278</v>
      </c>
      <c r="H39" s="76"/>
      <c r="I39" s="47"/>
      <c r="J39" s="47"/>
      <c r="K39" s="47"/>
      <c r="L39" s="47"/>
      <c r="M39" s="47"/>
      <c r="N39" s="47"/>
      <c r="O39" s="47"/>
    </row>
    <row r="40" spans="1:15" x14ac:dyDescent="0.2">
      <c r="A40" s="53" t="s">
        <v>130</v>
      </c>
      <c r="B40" s="48" t="s">
        <v>131</v>
      </c>
      <c r="C40" s="44">
        <v>70284.090925741591</v>
      </c>
      <c r="D40" s="73"/>
      <c r="E40" s="73"/>
      <c r="F40" s="44">
        <v>79568.12</v>
      </c>
      <c r="G40" s="44">
        <f t="shared" si="0"/>
        <v>113.20928954472416</v>
      </c>
      <c r="H40" s="76"/>
      <c r="I40" s="47"/>
      <c r="J40" s="47"/>
      <c r="K40" s="47"/>
      <c r="L40" s="47"/>
      <c r="M40" s="47"/>
      <c r="N40" s="47"/>
      <c r="O40" s="47"/>
    </row>
    <row r="41" spans="1:15" x14ac:dyDescent="0.2">
      <c r="A41" s="53" t="s">
        <v>132</v>
      </c>
      <c r="B41" s="48" t="s">
        <v>133</v>
      </c>
      <c r="C41" s="44">
        <v>128119.83682062512</v>
      </c>
      <c r="D41" s="73"/>
      <c r="E41" s="73"/>
      <c r="F41" s="44">
        <v>166120.40000000002</v>
      </c>
      <c r="G41" s="44">
        <f t="shared" si="0"/>
        <v>129.66017138515232</v>
      </c>
      <c r="H41" s="76"/>
      <c r="I41" s="47"/>
      <c r="J41" s="47"/>
      <c r="K41" s="47"/>
      <c r="L41" s="47"/>
      <c r="M41" s="47"/>
      <c r="N41" s="47"/>
      <c r="O41" s="47"/>
    </row>
    <row r="42" spans="1:15" x14ac:dyDescent="0.2">
      <c r="A42" s="53" t="s">
        <v>134</v>
      </c>
      <c r="B42" s="48" t="s">
        <v>135</v>
      </c>
      <c r="C42" s="44">
        <v>124660.56588758378</v>
      </c>
      <c r="D42" s="73"/>
      <c r="E42" s="73"/>
      <c r="F42" s="44">
        <v>177025.56</v>
      </c>
      <c r="G42" s="44">
        <f t="shared" si="0"/>
        <v>142.00606161184751</v>
      </c>
      <c r="H42" s="76"/>
      <c r="I42" s="47"/>
      <c r="J42" s="47"/>
      <c r="K42" s="47"/>
      <c r="L42" s="47"/>
      <c r="M42" s="47"/>
      <c r="N42" s="47"/>
      <c r="O42" s="47"/>
    </row>
    <row r="43" spans="1:15" x14ac:dyDescent="0.2">
      <c r="A43" s="53" t="s">
        <v>136</v>
      </c>
      <c r="B43" s="48" t="s">
        <v>137</v>
      </c>
      <c r="C43" s="44">
        <v>632585.61455239239</v>
      </c>
      <c r="D43" s="73"/>
      <c r="E43" s="73"/>
      <c r="F43" s="44">
        <v>1011953.81</v>
      </c>
      <c r="G43" s="44">
        <f t="shared" si="0"/>
        <v>159.97104371651616</v>
      </c>
      <c r="H43" s="76"/>
      <c r="I43" s="47"/>
      <c r="J43" s="47"/>
      <c r="K43" s="47"/>
      <c r="L43" s="47"/>
      <c r="M43" s="47"/>
      <c r="N43" s="47"/>
      <c r="O43" s="47"/>
    </row>
    <row r="44" spans="1:15" x14ac:dyDescent="0.2">
      <c r="A44" s="53" t="s">
        <v>138</v>
      </c>
      <c r="B44" s="48" t="s">
        <v>139</v>
      </c>
      <c r="C44" s="44">
        <v>52747.913282235051</v>
      </c>
      <c r="D44" s="73"/>
      <c r="E44" s="73"/>
      <c r="F44" s="44">
        <v>66500.14</v>
      </c>
      <c r="G44" s="44">
        <f t="shared" si="0"/>
        <v>126.07160333373142</v>
      </c>
      <c r="H44" s="76"/>
      <c r="I44" s="47"/>
      <c r="J44" s="47"/>
      <c r="K44" s="47"/>
      <c r="L44" s="47"/>
      <c r="M44" s="47"/>
      <c r="N44" s="47"/>
      <c r="O44" s="47"/>
    </row>
    <row r="45" spans="1:15" x14ac:dyDescent="0.2">
      <c r="A45" s="53" t="s">
        <v>140</v>
      </c>
      <c r="B45" s="48" t="s">
        <v>141</v>
      </c>
      <c r="C45" s="44">
        <v>197280.62894020838</v>
      </c>
      <c r="D45" s="73"/>
      <c r="E45" s="73"/>
      <c r="F45" s="44">
        <v>320035.13</v>
      </c>
      <c r="G45" s="44">
        <f t="shared" si="0"/>
        <v>162.2232916223092</v>
      </c>
      <c r="H45" s="76"/>
      <c r="I45" s="47"/>
      <c r="J45" s="47"/>
      <c r="K45" s="47"/>
      <c r="L45" s="47"/>
      <c r="M45" s="47"/>
      <c r="N45" s="47"/>
      <c r="O45" s="47"/>
    </row>
    <row r="46" spans="1:15" x14ac:dyDescent="0.2">
      <c r="A46" s="77" t="s">
        <v>142</v>
      </c>
      <c r="B46" s="78" t="s">
        <v>143</v>
      </c>
      <c r="C46" s="76">
        <f>+C47</f>
        <v>23367.790767137834</v>
      </c>
      <c r="D46" s="74"/>
      <c r="E46" s="74"/>
      <c r="F46" s="76">
        <f>+F47</f>
        <v>13218.34</v>
      </c>
      <c r="G46" s="76">
        <f t="shared" si="0"/>
        <v>56.566494161651669</v>
      </c>
      <c r="H46" s="76"/>
      <c r="I46" s="47"/>
      <c r="J46" s="47"/>
      <c r="K46" s="47"/>
      <c r="L46" s="47"/>
      <c r="M46" s="47"/>
      <c r="N46" s="47"/>
      <c r="O46" s="47"/>
    </row>
    <row r="47" spans="1:15" x14ac:dyDescent="0.2">
      <c r="A47" s="53" t="s">
        <v>144</v>
      </c>
      <c r="B47" s="48" t="s">
        <v>143</v>
      </c>
      <c r="C47" s="44">
        <v>23367.790767137834</v>
      </c>
      <c r="D47" s="73"/>
      <c r="E47" s="73"/>
      <c r="F47" s="44">
        <v>13218.34</v>
      </c>
      <c r="G47" s="44">
        <f t="shared" si="0"/>
        <v>56.566494161651669</v>
      </c>
      <c r="H47" s="76"/>
      <c r="I47" s="47"/>
      <c r="J47" s="47"/>
      <c r="K47" s="47"/>
      <c r="L47" s="47"/>
      <c r="M47" s="47"/>
      <c r="N47" s="47"/>
      <c r="O47" s="47"/>
    </row>
    <row r="48" spans="1:15" x14ac:dyDescent="0.2">
      <c r="A48" s="77" t="s">
        <v>145</v>
      </c>
      <c r="B48" s="78" t="s">
        <v>146</v>
      </c>
      <c r="C48" s="76">
        <f>SUM(C49:C55)</f>
        <v>152304.21741124161</v>
      </c>
      <c r="D48" s="74"/>
      <c r="E48" s="74"/>
      <c r="F48" s="76">
        <f>SUM(F49:F55)</f>
        <v>181409.71000000002</v>
      </c>
      <c r="G48" s="76">
        <f t="shared" si="0"/>
        <v>119.11010284775617</v>
      </c>
      <c r="H48" s="76"/>
      <c r="I48" s="47"/>
      <c r="J48" s="47"/>
      <c r="K48" s="47"/>
      <c r="L48" s="47"/>
      <c r="M48" s="47"/>
      <c r="N48" s="47"/>
      <c r="O48" s="47"/>
    </row>
    <row r="49" spans="1:15" ht="25.5" x14ac:dyDescent="0.2">
      <c r="A49" s="53" t="s">
        <v>147</v>
      </c>
      <c r="B49" s="48" t="s">
        <v>148</v>
      </c>
      <c r="C49" s="44">
        <v>0</v>
      </c>
      <c r="D49" s="73"/>
      <c r="E49" s="73"/>
      <c r="F49" s="44">
        <v>0</v>
      </c>
      <c r="G49" s="44" t="e">
        <f t="shared" si="0"/>
        <v>#DIV/0!</v>
      </c>
      <c r="H49" s="76"/>
      <c r="I49" s="47"/>
      <c r="J49" s="47"/>
      <c r="K49" s="47"/>
      <c r="L49" s="47"/>
      <c r="M49" s="47"/>
      <c r="N49" s="47"/>
      <c r="O49" s="47"/>
    </row>
    <row r="50" spans="1:15" x14ac:dyDescent="0.2">
      <c r="A50" s="53" t="s">
        <v>149</v>
      </c>
      <c r="B50" s="48" t="s">
        <v>150</v>
      </c>
      <c r="C50" s="44">
        <v>14210.703683721547</v>
      </c>
      <c r="D50" s="73"/>
      <c r="E50" s="73"/>
      <c r="F50" s="44">
        <v>18185.27</v>
      </c>
      <c r="G50" s="44">
        <f t="shared" si="0"/>
        <v>127.96882128244884</v>
      </c>
      <c r="H50" s="76"/>
      <c r="I50" s="47"/>
      <c r="J50" s="47"/>
      <c r="K50" s="47"/>
      <c r="L50" s="47"/>
      <c r="M50" s="47"/>
      <c r="N50" s="47"/>
      <c r="O50" s="47"/>
    </row>
    <row r="51" spans="1:15" x14ac:dyDescent="0.2">
      <c r="A51" s="53" t="s">
        <v>151</v>
      </c>
      <c r="B51" s="48" t="s">
        <v>152</v>
      </c>
      <c r="C51" s="44">
        <v>34810.675783396378</v>
      </c>
      <c r="D51" s="73"/>
      <c r="E51" s="73"/>
      <c r="F51" s="44">
        <v>58855.729999999996</v>
      </c>
      <c r="G51" s="44">
        <f t="shared" si="0"/>
        <v>169.07379324153302</v>
      </c>
      <c r="H51" s="76"/>
      <c r="I51" s="47"/>
      <c r="J51" s="47"/>
      <c r="K51" s="47"/>
      <c r="L51" s="47"/>
      <c r="M51" s="47"/>
      <c r="N51" s="47"/>
      <c r="O51" s="47"/>
    </row>
    <row r="52" spans="1:15" x14ac:dyDescent="0.2">
      <c r="A52" s="53" t="s">
        <v>153</v>
      </c>
      <c r="B52" s="48" t="s">
        <v>154</v>
      </c>
      <c r="C52" s="44">
        <v>5112.8947176322254</v>
      </c>
      <c r="D52" s="73"/>
      <c r="E52" s="73"/>
      <c r="F52" s="44">
        <v>3668.6000000000004</v>
      </c>
      <c r="G52" s="44">
        <f t="shared" si="0"/>
        <v>71.751917506702029</v>
      </c>
      <c r="H52" s="76"/>
      <c r="I52" s="47"/>
      <c r="J52" s="47"/>
      <c r="K52" s="47"/>
      <c r="L52" s="47"/>
      <c r="M52" s="47"/>
      <c r="N52" s="47"/>
      <c r="O52" s="47"/>
    </row>
    <row r="53" spans="1:15" x14ac:dyDescent="0.2">
      <c r="A53" s="53" t="s">
        <v>155</v>
      </c>
      <c r="B53" s="48" t="s">
        <v>156</v>
      </c>
      <c r="C53" s="44">
        <v>38487.996970601896</v>
      </c>
      <c r="D53" s="73"/>
      <c r="E53" s="73"/>
      <c r="F53" s="44">
        <v>28263.06</v>
      </c>
      <c r="G53" s="44">
        <f t="shared" si="0"/>
        <v>73.433439577507869</v>
      </c>
      <c r="H53" s="76"/>
      <c r="I53" s="47"/>
      <c r="J53" s="47"/>
      <c r="K53" s="47"/>
      <c r="L53" s="47"/>
      <c r="M53" s="47"/>
      <c r="N53" s="47"/>
      <c r="O53" s="47"/>
    </row>
    <row r="54" spans="1:15" x14ac:dyDescent="0.2">
      <c r="A54" s="53" t="s">
        <v>157</v>
      </c>
      <c r="B54" s="48" t="s">
        <v>158</v>
      </c>
      <c r="C54" s="44">
        <v>32200.714048709269</v>
      </c>
      <c r="D54" s="73"/>
      <c r="E54" s="73"/>
      <c r="F54" s="44">
        <v>30758.85</v>
      </c>
      <c r="G54" s="44">
        <f t="shared" si="0"/>
        <v>95.522260635189028</v>
      </c>
      <c r="H54" s="76"/>
      <c r="I54" s="47"/>
      <c r="J54" s="47"/>
      <c r="K54" s="47"/>
      <c r="L54" s="47"/>
      <c r="M54" s="47"/>
      <c r="N54" s="47"/>
      <c r="O54" s="47"/>
    </row>
    <row r="55" spans="1:15" x14ac:dyDescent="0.2">
      <c r="A55" s="53" t="s">
        <v>159</v>
      </c>
      <c r="B55" s="48" t="s">
        <v>146</v>
      </c>
      <c r="C55" s="44">
        <v>27481.232207180303</v>
      </c>
      <c r="D55" s="73"/>
      <c r="E55" s="73"/>
      <c r="F55" s="44">
        <v>41678.199999999997</v>
      </c>
      <c r="G55" s="44">
        <f t="shared" si="0"/>
        <v>151.66059398570312</v>
      </c>
      <c r="H55" s="76"/>
      <c r="I55" s="47"/>
      <c r="J55" s="47"/>
      <c r="K55" s="47"/>
      <c r="L55" s="47"/>
      <c r="M55" s="47"/>
      <c r="N55" s="47"/>
      <c r="O55" s="47"/>
    </row>
    <row r="56" spans="1:15" x14ac:dyDescent="0.2">
      <c r="A56" s="79" t="s">
        <v>160</v>
      </c>
      <c r="B56" s="80" t="s">
        <v>161</v>
      </c>
      <c r="C56" s="76">
        <f>+C57+C60</f>
        <v>37347.107695268431</v>
      </c>
      <c r="D56" s="45">
        <v>28058</v>
      </c>
      <c r="E56" s="45">
        <v>50549</v>
      </c>
      <c r="F56" s="76">
        <f>+F57+F60</f>
        <v>38323.509999999995</v>
      </c>
      <c r="G56" s="76">
        <f t="shared" si="0"/>
        <v>102.61439871782967</v>
      </c>
      <c r="H56" s="76">
        <f>+F56/D56*100</f>
        <v>136.5867488773255</v>
      </c>
      <c r="I56" s="47"/>
      <c r="J56" s="47"/>
      <c r="K56" s="47"/>
      <c r="L56" s="47"/>
      <c r="M56" s="47"/>
      <c r="N56" s="47"/>
      <c r="O56" s="47"/>
    </row>
    <row r="57" spans="1:15" x14ac:dyDescent="0.2">
      <c r="A57" s="77" t="s">
        <v>385</v>
      </c>
      <c r="B57" s="78" t="s">
        <v>386</v>
      </c>
      <c r="C57" s="76">
        <f>+C58+C59</f>
        <v>258.89999999999998</v>
      </c>
      <c r="D57" s="74"/>
      <c r="E57" s="74"/>
      <c r="F57" s="76">
        <f>+F58+F59</f>
        <v>0</v>
      </c>
      <c r="G57" s="76">
        <f t="shared" si="0"/>
        <v>0</v>
      </c>
      <c r="H57" s="76"/>
      <c r="I57" s="47"/>
      <c r="J57" s="47"/>
      <c r="K57" s="47"/>
      <c r="L57" s="47"/>
      <c r="M57" s="47"/>
      <c r="N57" s="47"/>
      <c r="O57" s="47"/>
    </row>
    <row r="58" spans="1:15" ht="25.5" x14ac:dyDescent="0.2">
      <c r="A58" s="53" t="s">
        <v>387</v>
      </c>
      <c r="B58" s="48" t="s">
        <v>388</v>
      </c>
      <c r="C58" s="44">
        <v>0</v>
      </c>
      <c r="D58" s="73"/>
      <c r="E58" s="73"/>
      <c r="F58" s="44">
        <v>0</v>
      </c>
      <c r="G58" s="44" t="e">
        <f t="shared" si="0"/>
        <v>#DIV/0!</v>
      </c>
      <c r="H58" s="76"/>
      <c r="I58" s="47"/>
      <c r="J58" s="47"/>
      <c r="K58" s="47"/>
      <c r="L58" s="47"/>
      <c r="M58" s="47"/>
      <c r="N58" s="47"/>
      <c r="O58" s="47"/>
    </row>
    <row r="59" spans="1:15" ht="25.5" x14ac:dyDescent="0.2">
      <c r="A59" s="53" t="s">
        <v>389</v>
      </c>
      <c r="B59" s="48" t="s">
        <v>390</v>
      </c>
      <c r="C59" s="44">
        <v>258.89999999999998</v>
      </c>
      <c r="D59" s="73"/>
      <c r="E59" s="73"/>
      <c r="F59" s="44">
        <v>0</v>
      </c>
      <c r="G59" s="44">
        <f t="shared" si="0"/>
        <v>0</v>
      </c>
      <c r="H59" s="76"/>
      <c r="I59" s="47"/>
      <c r="J59" s="47"/>
      <c r="K59" s="47"/>
      <c r="L59" s="47"/>
      <c r="M59" s="47"/>
      <c r="N59" s="47"/>
      <c r="O59" s="47"/>
    </row>
    <row r="60" spans="1:15" x14ac:dyDescent="0.2">
      <c r="A60" s="77" t="s">
        <v>162</v>
      </c>
      <c r="B60" s="78" t="s">
        <v>163</v>
      </c>
      <c r="C60" s="76">
        <f>SUM(C61:C64)</f>
        <v>37088.207695268429</v>
      </c>
      <c r="D60" s="74"/>
      <c r="E60" s="74"/>
      <c r="F60" s="76">
        <f>SUM(F61:F64)</f>
        <v>38323.509999999995</v>
      </c>
      <c r="G60" s="76">
        <f t="shared" si="0"/>
        <v>103.3307144817601</v>
      </c>
      <c r="H60" s="76"/>
      <c r="I60" s="47"/>
      <c r="J60" s="47"/>
      <c r="K60" s="47"/>
      <c r="L60" s="47"/>
      <c r="M60" s="47"/>
      <c r="N60" s="47"/>
      <c r="O60" s="47"/>
    </row>
    <row r="61" spans="1:15" x14ac:dyDescent="0.2">
      <c r="A61" s="53" t="s">
        <v>164</v>
      </c>
      <c r="B61" s="48" t="s">
        <v>165</v>
      </c>
      <c r="C61" s="44">
        <v>8925.7649200345077</v>
      </c>
      <c r="D61" s="73"/>
      <c r="E61" s="73"/>
      <c r="F61" s="44">
        <v>7137.87</v>
      </c>
      <c r="G61" s="44">
        <f t="shared" si="0"/>
        <v>79.969280660512894</v>
      </c>
      <c r="H61" s="76"/>
      <c r="I61" s="47"/>
      <c r="J61" s="47"/>
      <c r="K61" s="47"/>
      <c r="L61" s="47"/>
      <c r="M61" s="47"/>
      <c r="N61" s="47"/>
      <c r="O61" s="47"/>
    </row>
    <row r="62" spans="1:15" ht="25.5" x14ac:dyDescent="0.2">
      <c r="A62" s="53" t="s">
        <v>391</v>
      </c>
      <c r="B62" s="48" t="s">
        <v>392</v>
      </c>
      <c r="C62" s="44">
        <v>5084.74</v>
      </c>
      <c r="D62" s="73"/>
      <c r="E62" s="73"/>
      <c r="F62" s="44">
        <v>10056.290000000001</v>
      </c>
      <c r="G62" s="44">
        <f t="shared" si="0"/>
        <v>197.77392747711784</v>
      </c>
      <c r="H62" s="76"/>
      <c r="I62" s="47"/>
      <c r="J62" s="47"/>
      <c r="K62" s="47"/>
      <c r="L62" s="47"/>
      <c r="M62" s="47"/>
      <c r="N62" s="47"/>
      <c r="O62" s="47"/>
    </row>
    <row r="63" spans="1:15" x14ac:dyDescent="0.2">
      <c r="A63" s="53" t="s">
        <v>393</v>
      </c>
      <c r="B63" s="48" t="s">
        <v>394</v>
      </c>
      <c r="C63" s="44">
        <v>23077.70277523392</v>
      </c>
      <c r="D63" s="73"/>
      <c r="E63" s="73"/>
      <c r="F63" s="44">
        <v>20980.6</v>
      </c>
      <c r="G63" s="44">
        <f t="shared" si="0"/>
        <v>90.912861667130713</v>
      </c>
      <c r="H63" s="76"/>
      <c r="I63" s="47"/>
      <c r="J63" s="47"/>
      <c r="K63" s="47"/>
      <c r="L63" s="47"/>
      <c r="M63" s="47"/>
      <c r="N63" s="47"/>
      <c r="O63" s="47"/>
    </row>
    <row r="64" spans="1:15" x14ac:dyDescent="0.2">
      <c r="A64" s="53" t="s">
        <v>395</v>
      </c>
      <c r="B64" s="48" t="s">
        <v>396</v>
      </c>
      <c r="C64" s="44">
        <v>0</v>
      </c>
      <c r="D64" s="73"/>
      <c r="E64" s="73"/>
      <c r="F64" s="44">
        <v>148.75</v>
      </c>
      <c r="G64" s="44" t="e">
        <f t="shared" si="0"/>
        <v>#DIV/0!</v>
      </c>
      <c r="H64" s="76"/>
      <c r="I64" s="47"/>
      <c r="J64" s="47"/>
      <c r="K64" s="47"/>
      <c r="L64" s="47"/>
      <c r="M64" s="47"/>
      <c r="N64" s="47"/>
      <c r="O64" s="47"/>
    </row>
    <row r="65" spans="1:15" x14ac:dyDescent="0.2">
      <c r="A65" s="79" t="s">
        <v>166</v>
      </c>
      <c r="B65" s="80" t="s">
        <v>167</v>
      </c>
      <c r="C65" s="76">
        <f>+C66+C68+C71</f>
        <v>0</v>
      </c>
      <c r="D65" s="45">
        <v>0</v>
      </c>
      <c r="E65" s="45">
        <v>0</v>
      </c>
      <c r="F65" s="76">
        <f>+F66+F68+F71</f>
        <v>0</v>
      </c>
      <c r="G65" s="76" t="e">
        <f t="shared" si="0"/>
        <v>#DIV/0!</v>
      </c>
      <c r="H65" s="76" t="e">
        <f>+F65/D65*100</f>
        <v>#DIV/0!</v>
      </c>
      <c r="I65" s="47"/>
      <c r="J65" s="47"/>
      <c r="K65" s="47"/>
      <c r="L65" s="47"/>
      <c r="M65" s="47"/>
      <c r="N65" s="47"/>
      <c r="O65" s="47"/>
    </row>
    <row r="66" spans="1:15" x14ac:dyDescent="0.2">
      <c r="A66" s="77" t="s">
        <v>397</v>
      </c>
      <c r="B66" s="78" t="s">
        <v>398</v>
      </c>
      <c r="C66" s="76">
        <f>+C67</f>
        <v>0</v>
      </c>
      <c r="D66" s="74"/>
      <c r="E66" s="74"/>
      <c r="F66" s="76">
        <f>+F67</f>
        <v>0</v>
      </c>
      <c r="G66" s="76" t="e">
        <f t="shared" si="0"/>
        <v>#DIV/0!</v>
      </c>
      <c r="H66" s="76"/>
      <c r="I66" s="47"/>
      <c r="J66" s="47"/>
      <c r="K66" s="47"/>
      <c r="L66" s="47"/>
      <c r="M66" s="47"/>
      <c r="N66" s="47"/>
      <c r="O66" s="47"/>
    </row>
    <row r="67" spans="1:15" ht="25.5" x14ac:dyDescent="0.2">
      <c r="A67" s="53" t="s">
        <v>399</v>
      </c>
      <c r="B67" s="48" t="s">
        <v>400</v>
      </c>
      <c r="C67" s="44">
        <v>0</v>
      </c>
      <c r="D67" s="73"/>
      <c r="E67" s="73"/>
      <c r="F67" s="44">
        <v>0</v>
      </c>
      <c r="G67" s="49" t="e">
        <f t="shared" si="0"/>
        <v>#DIV/0!</v>
      </c>
      <c r="H67" s="76"/>
      <c r="I67" s="47"/>
      <c r="J67" s="47"/>
      <c r="K67" s="47"/>
      <c r="L67" s="47"/>
      <c r="M67" s="47"/>
      <c r="N67" s="47"/>
      <c r="O67" s="47"/>
    </row>
    <row r="68" spans="1:15" ht="25.5" x14ac:dyDescent="0.2">
      <c r="A68" s="77" t="s">
        <v>168</v>
      </c>
      <c r="B68" s="78" t="s">
        <v>169</v>
      </c>
      <c r="C68" s="76">
        <f>+C69+C70</f>
        <v>0</v>
      </c>
      <c r="D68" s="74"/>
      <c r="E68" s="74"/>
      <c r="F68" s="76">
        <f>+F69+F70</f>
        <v>0</v>
      </c>
      <c r="G68" s="76" t="e">
        <f t="shared" si="0"/>
        <v>#DIV/0!</v>
      </c>
      <c r="H68" s="76"/>
      <c r="I68" s="47"/>
      <c r="J68" s="47"/>
      <c r="K68" s="47"/>
      <c r="L68" s="47"/>
      <c r="M68" s="47"/>
      <c r="N68" s="47"/>
      <c r="O68" s="47"/>
    </row>
    <row r="69" spans="1:15" ht="25.5" x14ac:dyDescent="0.2">
      <c r="A69" s="53" t="s">
        <v>401</v>
      </c>
      <c r="B69" s="48" t="s">
        <v>402</v>
      </c>
      <c r="C69" s="44">
        <v>0</v>
      </c>
      <c r="D69" s="73"/>
      <c r="E69" s="73"/>
      <c r="F69" s="44">
        <v>0</v>
      </c>
      <c r="G69" s="49" t="e">
        <f t="shared" si="0"/>
        <v>#DIV/0!</v>
      </c>
      <c r="H69" s="76"/>
      <c r="I69" s="47"/>
      <c r="J69" s="47"/>
      <c r="K69" s="47"/>
      <c r="L69" s="47"/>
      <c r="M69" s="47"/>
      <c r="N69" s="47"/>
      <c r="O69" s="47"/>
    </row>
    <row r="70" spans="1:15" x14ac:dyDescent="0.2">
      <c r="A70" s="53" t="s">
        <v>170</v>
      </c>
      <c r="B70" s="48" t="s">
        <v>171</v>
      </c>
      <c r="C70" s="44">
        <v>0</v>
      </c>
      <c r="D70" s="73"/>
      <c r="E70" s="73"/>
      <c r="F70" s="44">
        <v>0</v>
      </c>
      <c r="G70" s="44" t="e">
        <f t="shared" si="0"/>
        <v>#DIV/0!</v>
      </c>
      <c r="H70" s="76"/>
      <c r="I70" s="47"/>
      <c r="J70" s="47"/>
      <c r="K70" s="47"/>
      <c r="L70" s="47"/>
      <c r="M70" s="47"/>
      <c r="N70" s="47"/>
      <c r="O70" s="47"/>
    </row>
    <row r="71" spans="1:15" ht="25.5" x14ac:dyDescent="0.2">
      <c r="A71" s="77" t="s">
        <v>172</v>
      </c>
      <c r="B71" s="78" t="s">
        <v>173</v>
      </c>
      <c r="C71" s="76">
        <f>+C72</f>
        <v>0</v>
      </c>
      <c r="D71" s="74"/>
      <c r="E71" s="74"/>
      <c r="F71" s="76">
        <f>+F72</f>
        <v>0</v>
      </c>
      <c r="G71" s="76" t="e">
        <f t="shared" si="0"/>
        <v>#DIV/0!</v>
      </c>
      <c r="H71" s="76"/>
      <c r="I71" s="47"/>
      <c r="J71" s="47"/>
      <c r="K71" s="47"/>
      <c r="L71" s="47"/>
      <c r="M71" s="47"/>
      <c r="N71" s="47"/>
      <c r="O71" s="47"/>
    </row>
    <row r="72" spans="1:15" ht="25.5" x14ac:dyDescent="0.2">
      <c r="A72" s="53" t="s">
        <v>174</v>
      </c>
      <c r="B72" s="48" t="s">
        <v>173</v>
      </c>
      <c r="C72" s="44">
        <v>0</v>
      </c>
      <c r="D72" s="73"/>
      <c r="E72" s="73"/>
      <c r="F72" s="44">
        <v>0</v>
      </c>
      <c r="G72" s="44" t="e">
        <f t="shared" si="0"/>
        <v>#DIV/0!</v>
      </c>
      <c r="H72" s="76"/>
      <c r="I72" s="47"/>
      <c r="J72" s="47"/>
      <c r="K72" s="47"/>
      <c r="L72" s="47"/>
      <c r="M72" s="47"/>
      <c r="N72" s="47"/>
      <c r="O72" s="47"/>
    </row>
    <row r="73" spans="1:15" x14ac:dyDescent="0.2">
      <c r="A73" s="79" t="s">
        <v>175</v>
      </c>
      <c r="B73" s="80" t="s">
        <v>176</v>
      </c>
      <c r="C73" s="76">
        <f>+C74+C76+C78+C80+C83+C85</f>
        <v>289792.6392394983</v>
      </c>
      <c r="D73" s="45">
        <v>751793</v>
      </c>
      <c r="E73" s="45">
        <v>237130</v>
      </c>
      <c r="F73" s="76">
        <f>+F74+F76+F78+F80+F83+F85</f>
        <v>321797.25</v>
      </c>
      <c r="G73" s="76">
        <f t="shared" ref="G73:G136" si="1">+F73/C73*100</f>
        <v>111.04396952403322</v>
      </c>
      <c r="H73" s="76">
        <f>+F73/D73*100</f>
        <v>42.803969975777903</v>
      </c>
      <c r="I73" s="47"/>
      <c r="J73" s="47"/>
      <c r="K73" s="47"/>
      <c r="L73" s="47"/>
      <c r="M73" s="47"/>
      <c r="N73" s="47"/>
      <c r="O73" s="47"/>
    </row>
    <row r="74" spans="1:15" x14ac:dyDescent="0.2">
      <c r="A74" s="77" t="s">
        <v>177</v>
      </c>
      <c r="B74" s="78" t="s">
        <v>178</v>
      </c>
      <c r="C74" s="76">
        <f>+C75</f>
        <v>0</v>
      </c>
      <c r="D74" s="74"/>
      <c r="E74" s="74"/>
      <c r="F74" s="76">
        <f>+F75</f>
        <v>0</v>
      </c>
      <c r="G74" s="76" t="e">
        <f t="shared" si="1"/>
        <v>#DIV/0!</v>
      </c>
      <c r="H74" s="76"/>
      <c r="I74" s="47"/>
      <c r="J74" s="47"/>
      <c r="K74" s="47"/>
      <c r="L74" s="47"/>
      <c r="M74" s="47"/>
      <c r="N74" s="47"/>
      <c r="O74" s="47"/>
    </row>
    <row r="75" spans="1:15" x14ac:dyDescent="0.2">
      <c r="A75" s="53" t="s">
        <v>179</v>
      </c>
      <c r="B75" s="48" t="s">
        <v>180</v>
      </c>
      <c r="C75" s="49">
        <v>0</v>
      </c>
      <c r="D75" s="73"/>
      <c r="E75" s="73"/>
      <c r="F75" s="49">
        <v>0</v>
      </c>
      <c r="G75" s="44" t="e">
        <f t="shared" si="1"/>
        <v>#DIV/0!</v>
      </c>
      <c r="H75" s="76"/>
      <c r="I75" s="47"/>
      <c r="J75" s="47"/>
      <c r="K75" s="47"/>
      <c r="L75" s="47"/>
      <c r="M75" s="47"/>
      <c r="N75" s="47"/>
      <c r="O75" s="47"/>
    </row>
    <row r="76" spans="1:15" ht="25.5" x14ac:dyDescent="0.2">
      <c r="A76" s="77" t="s">
        <v>403</v>
      </c>
      <c r="B76" s="78" t="s">
        <v>404</v>
      </c>
      <c r="C76" s="76">
        <f>+C77</f>
        <v>0</v>
      </c>
      <c r="D76" s="74"/>
      <c r="E76" s="74"/>
      <c r="F76" s="76">
        <f>+F77</f>
        <v>0</v>
      </c>
      <c r="G76" s="76" t="e">
        <f t="shared" si="1"/>
        <v>#DIV/0!</v>
      </c>
      <c r="H76" s="76"/>
      <c r="I76" s="47"/>
      <c r="J76" s="47"/>
      <c r="K76" s="47"/>
      <c r="L76" s="47"/>
      <c r="M76" s="47"/>
      <c r="N76" s="47"/>
      <c r="O76" s="47"/>
    </row>
    <row r="77" spans="1:15" ht="25.5" x14ac:dyDescent="0.2">
      <c r="A77" s="53" t="s">
        <v>405</v>
      </c>
      <c r="B77" s="48" t="s">
        <v>406</v>
      </c>
      <c r="C77" s="49">
        <v>0</v>
      </c>
      <c r="D77" s="73"/>
      <c r="E77" s="73"/>
      <c r="F77" s="49">
        <v>0</v>
      </c>
      <c r="G77" s="44" t="e">
        <f t="shared" si="1"/>
        <v>#DIV/0!</v>
      </c>
      <c r="H77" s="76"/>
      <c r="I77" s="47"/>
      <c r="J77" s="47"/>
      <c r="K77" s="47"/>
      <c r="L77" s="47"/>
      <c r="M77" s="47"/>
      <c r="N77" s="47"/>
      <c r="O77" s="47"/>
    </row>
    <row r="78" spans="1:15" x14ac:dyDescent="0.2">
      <c r="A78" s="77" t="s">
        <v>181</v>
      </c>
      <c r="B78" s="78" t="s">
        <v>182</v>
      </c>
      <c r="C78" s="76">
        <f>+C79</f>
        <v>0</v>
      </c>
      <c r="D78" s="74"/>
      <c r="E78" s="74"/>
      <c r="F78" s="76">
        <f>+F79</f>
        <v>0</v>
      </c>
      <c r="G78" s="76" t="e">
        <f t="shared" si="1"/>
        <v>#DIV/0!</v>
      </c>
      <c r="H78" s="76"/>
      <c r="I78" s="47"/>
      <c r="J78" s="47"/>
      <c r="K78" s="47"/>
      <c r="L78" s="47"/>
      <c r="M78" s="47"/>
      <c r="N78" s="47"/>
      <c r="O78" s="47"/>
    </row>
    <row r="79" spans="1:15" x14ac:dyDescent="0.2">
      <c r="A79" s="53" t="s">
        <v>183</v>
      </c>
      <c r="B79" s="48" t="s">
        <v>184</v>
      </c>
      <c r="C79" s="49"/>
      <c r="D79" s="73"/>
      <c r="E79" s="73"/>
      <c r="F79" s="49">
        <v>0</v>
      </c>
      <c r="G79" s="44" t="e">
        <f t="shared" si="1"/>
        <v>#DIV/0!</v>
      </c>
      <c r="H79" s="76"/>
      <c r="I79" s="47"/>
      <c r="J79" s="47"/>
      <c r="K79" s="47"/>
      <c r="L79" s="47"/>
      <c r="M79" s="47"/>
      <c r="N79" s="47"/>
      <c r="O79" s="47"/>
    </row>
    <row r="80" spans="1:15" x14ac:dyDescent="0.2">
      <c r="A80" s="77" t="s">
        <v>185</v>
      </c>
      <c r="B80" s="78" t="s">
        <v>186</v>
      </c>
      <c r="C80" s="76">
        <f>+C81+C82</f>
        <v>0</v>
      </c>
      <c r="D80" s="74"/>
      <c r="E80" s="74"/>
      <c r="F80" s="76">
        <f>+F81+F82</f>
        <v>0</v>
      </c>
      <c r="G80" s="76" t="e">
        <f t="shared" si="1"/>
        <v>#DIV/0!</v>
      </c>
      <c r="H80" s="76"/>
      <c r="I80" s="47"/>
      <c r="J80" s="47"/>
      <c r="K80" s="47"/>
      <c r="L80" s="47"/>
      <c r="M80" s="47"/>
      <c r="N80" s="47"/>
      <c r="O80" s="47"/>
    </row>
    <row r="81" spans="1:15" x14ac:dyDescent="0.2">
      <c r="A81" s="53" t="s">
        <v>187</v>
      </c>
      <c r="B81" s="48" t="s">
        <v>188</v>
      </c>
      <c r="C81" s="44">
        <v>0</v>
      </c>
      <c r="D81" s="73"/>
      <c r="E81" s="73"/>
      <c r="F81" s="44">
        <v>0</v>
      </c>
      <c r="G81" s="44" t="e">
        <f t="shared" si="1"/>
        <v>#DIV/0!</v>
      </c>
      <c r="H81" s="76"/>
      <c r="I81" s="47"/>
      <c r="J81" s="47"/>
      <c r="K81" s="47"/>
      <c r="L81" s="47"/>
      <c r="M81" s="47"/>
      <c r="N81" s="47"/>
      <c r="O81" s="47"/>
    </row>
    <row r="82" spans="1:15" ht="25.5" x14ac:dyDescent="0.2">
      <c r="A82" s="53" t="s">
        <v>189</v>
      </c>
      <c r="B82" s="48" t="s">
        <v>190</v>
      </c>
      <c r="C82" s="49">
        <v>0</v>
      </c>
      <c r="D82" s="73"/>
      <c r="E82" s="73"/>
      <c r="F82" s="49">
        <v>0</v>
      </c>
      <c r="G82" s="44" t="e">
        <f t="shared" si="1"/>
        <v>#DIV/0!</v>
      </c>
      <c r="H82" s="76"/>
      <c r="I82" s="47"/>
      <c r="J82" s="47"/>
      <c r="K82" s="47"/>
      <c r="L82" s="47"/>
      <c r="M82" s="47"/>
      <c r="N82" s="47"/>
      <c r="O82" s="47"/>
    </row>
    <row r="83" spans="1:15" x14ac:dyDescent="0.2">
      <c r="A83" s="77" t="s">
        <v>191</v>
      </c>
      <c r="B83" s="78" t="s">
        <v>192</v>
      </c>
      <c r="C83" s="76">
        <f>+C84</f>
        <v>0</v>
      </c>
      <c r="D83" s="74"/>
      <c r="E83" s="74"/>
      <c r="F83" s="76">
        <f>+F84</f>
        <v>0</v>
      </c>
      <c r="G83" s="76" t="e">
        <f t="shared" si="1"/>
        <v>#DIV/0!</v>
      </c>
      <c r="H83" s="76"/>
      <c r="I83" s="47"/>
      <c r="J83" s="47"/>
      <c r="K83" s="47"/>
      <c r="L83" s="47"/>
      <c r="M83" s="47"/>
      <c r="N83" s="47"/>
      <c r="O83" s="47"/>
    </row>
    <row r="84" spans="1:15" x14ac:dyDescent="0.2">
      <c r="A84" s="53" t="s">
        <v>193</v>
      </c>
      <c r="B84" s="48" t="s">
        <v>194</v>
      </c>
      <c r="C84" s="44">
        <v>0</v>
      </c>
      <c r="D84" s="73"/>
      <c r="E84" s="73"/>
      <c r="F84" s="44">
        <v>0</v>
      </c>
      <c r="G84" s="44" t="e">
        <f t="shared" si="1"/>
        <v>#DIV/0!</v>
      </c>
      <c r="H84" s="76"/>
      <c r="I84" s="47"/>
      <c r="J84" s="47"/>
      <c r="K84" s="47"/>
      <c r="L84" s="47"/>
      <c r="M84" s="47"/>
      <c r="N84" s="47"/>
      <c r="O84" s="47"/>
    </row>
    <row r="85" spans="1:15" x14ac:dyDescent="0.2">
      <c r="A85" s="77" t="s">
        <v>195</v>
      </c>
      <c r="B85" s="78" t="s">
        <v>196</v>
      </c>
      <c r="C85" s="76">
        <f>SUM(C86:C89)</f>
        <v>289792.6392394983</v>
      </c>
      <c r="D85" s="74"/>
      <c r="E85" s="74"/>
      <c r="F85" s="76">
        <f>SUM(F86:F89)</f>
        <v>321797.25</v>
      </c>
      <c r="G85" s="76">
        <f t="shared" si="1"/>
        <v>111.04396952403322</v>
      </c>
      <c r="H85" s="76"/>
      <c r="I85" s="47"/>
      <c r="J85" s="47"/>
      <c r="K85" s="47"/>
      <c r="L85" s="47"/>
      <c r="M85" s="47"/>
      <c r="N85" s="47"/>
      <c r="O85" s="47"/>
    </row>
    <row r="86" spans="1:15" ht="25.5" x14ac:dyDescent="0.2">
      <c r="A86" s="53" t="s">
        <v>197</v>
      </c>
      <c r="B86" s="48" t="s">
        <v>198</v>
      </c>
      <c r="C86" s="44">
        <v>98801.221874709663</v>
      </c>
      <c r="D86" s="73"/>
      <c r="E86" s="73"/>
      <c r="F86" s="44">
        <v>125694.56999999999</v>
      </c>
      <c r="G86" s="44">
        <f t="shared" si="1"/>
        <v>127.21965135147207</v>
      </c>
      <c r="H86" s="76"/>
      <c r="I86" s="47"/>
      <c r="J86" s="47"/>
      <c r="K86" s="47"/>
      <c r="L86" s="47"/>
      <c r="M86" s="47"/>
      <c r="N86" s="47"/>
      <c r="O86" s="47"/>
    </row>
    <row r="87" spans="1:15" ht="25.5" x14ac:dyDescent="0.2">
      <c r="A87" s="53" t="s">
        <v>199</v>
      </c>
      <c r="B87" s="48" t="s">
        <v>200</v>
      </c>
      <c r="C87" s="44"/>
      <c r="D87" s="73"/>
      <c r="E87" s="73"/>
      <c r="F87" s="44">
        <v>0</v>
      </c>
      <c r="G87" s="44" t="e">
        <f t="shared" si="1"/>
        <v>#DIV/0!</v>
      </c>
      <c r="H87" s="76"/>
      <c r="I87" s="47"/>
      <c r="J87" s="47"/>
      <c r="K87" s="47"/>
      <c r="L87" s="47"/>
      <c r="M87" s="47"/>
      <c r="N87" s="47"/>
      <c r="O87" s="47"/>
    </row>
    <row r="88" spans="1:15" ht="25.5" x14ac:dyDescent="0.2">
      <c r="A88" s="53" t="s">
        <v>407</v>
      </c>
      <c r="B88" s="48" t="s">
        <v>294</v>
      </c>
      <c r="C88" s="44">
        <v>190991.41736478862</v>
      </c>
      <c r="D88" s="74"/>
      <c r="E88" s="74"/>
      <c r="F88" s="44">
        <v>196102.68</v>
      </c>
      <c r="G88" s="44">
        <f t="shared" si="1"/>
        <v>102.67617399029454</v>
      </c>
      <c r="H88" s="76"/>
      <c r="I88" s="47"/>
      <c r="J88" s="47"/>
      <c r="K88" s="47"/>
      <c r="L88" s="47"/>
      <c r="M88" s="47"/>
      <c r="N88" s="47"/>
      <c r="O88" s="47"/>
    </row>
    <row r="89" spans="1:15" ht="25.5" x14ac:dyDescent="0.2">
      <c r="A89" s="53" t="s">
        <v>201</v>
      </c>
      <c r="B89" s="48" t="s">
        <v>202</v>
      </c>
      <c r="C89" s="44">
        <v>0</v>
      </c>
      <c r="D89" s="74"/>
      <c r="E89" s="74"/>
      <c r="F89" s="44">
        <v>0</v>
      </c>
      <c r="G89" s="44" t="e">
        <f t="shared" si="1"/>
        <v>#DIV/0!</v>
      </c>
      <c r="H89" s="76"/>
      <c r="I89" s="47"/>
      <c r="J89" s="47"/>
      <c r="K89" s="47"/>
      <c r="L89" s="47"/>
      <c r="M89" s="47"/>
      <c r="N89" s="47"/>
      <c r="O89" s="47"/>
    </row>
    <row r="90" spans="1:15" ht="25.5" x14ac:dyDescent="0.2">
      <c r="A90" s="79" t="s">
        <v>203</v>
      </c>
      <c r="B90" s="80" t="s">
        <v>204</v>
      </c>
      <c r="C90" s="76">
        <f>+C91+C94</f>
        <v>0</v>
      </c>
      <c r="D90" s="45">
        <v>0</v>
      </c>
      <c r="E90" s="45">
        <v>0</v>
      </c>
      <c r="F90" s="76">
        <f>+F91+F94</f>
        <v>0</v>
      </c>
      <c r="G90" s="76" t="e">
        <f t="shared" si="1"/>
        <v>#DIV/0!</v>
      </c>
      <c r="H90" s="76" t="e">
        <f>+F90/D90*100</f>
        <v>#DIV/0!</v>
      </c>
      <c r="I90" s="47"/>
      <c r="J90" s="47"/>
      <c r="K90" s="47"/>
      <c r="L90" s="47"/>
      <c r="M90" s="47"/>
      <c r="N90" s="47"/>
      <c r="O90" s="47"/>
    </row>
    <row r="91" spans="1:15" x14ac:dyDescent="0.2">
      <c r="A91" s="77" t="s">
        <v>408</v>
      </c>
      <c r="B91" s="78" t="s">
        <v>409</v>
      </c>
      <c r="C91" s="76">
        <f>+C92+C93</f>
        <v>0</v>
      </c>
      <c r="D91" s="74"/>
      <c r="E91" s="74"/>
      <c r="F91" s="76">
        <f>+F92+F93</f>
        <v>0</v>
      </c>
      <c r="G91" s="76" t="e">
        <f t="shared" si="1"/>
        <v>#DIV/0!</v>
      </c>
      <c r="H91" s="76"/>
      <c r="I91" s="47"/>
      <c r="J91" s="47"/>
      <c r="K91" s="47"/>
      <c r="L91" s="47"/>
      <c r="M91" s="47"/>
      <c r="N91" s="47"/>
      <c r="O91" s="47"/>
    </row>
    <row r="92" spans="1:15" ht="25.5" x14ac:dyDescent="0.2">
      <c r="A92" s="53" t="s">
        <v>410</v>
      </c>
      <c r="B92" s="48" t="s">
        <v>411</v>
      </c>
      <c r="C92" s="44">
        <v>0</v>
      </c>
      <c r="D92" s="74"/>
      <c r="E92" s="74"/>
      <c r="F92" s="44">
        <v>0</v>
      </c>
      <c r="G92" s="44" t="e">
        <f t="shared" si="1"/>
        <v>#DIV/0!</v>
      </c>
      <c r="H92" s="76"/>
      <c r="I92" s="47"/>
      <c r="J92" s="47"/>
      <c r="K92" s="47"/>
      <c r="L92" s="47"/>
      <c r="M92" s="47"/>
      <c r="N92" s="47"/>
      <c r="O92" s="47"/>
    </row>
    <row r="93" spans="1:15" ht="25.5" x14ac:dyDescent="0.2">
      <c r="A93" s="53" t="s">
        <v>412</v>
      </c>
      <c r="B93" s="48" t="s">
        <v>413</v>
      </c>
      <c r="C93" s="44">
        <v>0</v>
      </c>
      <c r="D93" s="74"/>
      <c r="E93" s="74"/>
      <c r="F93" s="44">
        <v>0</v>
      </c>
      <c r="G93" s="44" t="e">
        <f t="shared" si="1"/>
        <v>#DIV/0!</v>
      </c>
      <c r="H93" s="76"/>
      <c r="I93" s="47"/>
      <c r="J93" s="47"/>
      <c r="K93" s="47"/>
      <c r="L93" s="47"/>
      <c r="M93" s="47"/>
      <c r="N93" s="47"/>
      <c r="O93" s="47"/>
    </row>
    <row r="94" spans="1:15" x14ac:dyDescent="0.2">
      <c r="A94" s="77" t="s">
        <v>205</v>
      </c>
      <c r="B94" s="78" t="s">
        <v>206</v>
      </c>
      <c r="C94" s="76">
        <f>SUM(C95:C97)</f>
        <v>0</v>
      </c>
      <c r="D94" s="74"/>
      <c r="E94" s="74"/>
      <c r="F94" s="76">
        <f>SUM(F95:F97)</f>
        <v>0</v>
      </c>
      <c r="G94" s="76" t="e">
        <f t="shared" si="1"/>
        <v>#DIV/0!</v>
      </c>
      <c r="H94" s="76"/>
      <c r="I94" s="47"/>
      <c r="J94" s="47"/>
      <c r="K94" s="47"/>
      <c r="L94" s="47"/>
      <c r="M94" s="47"/>
      <c r="N94" s="47"/>
      <c r="O94" s="47"/>
    </row>
    <row r="95" spans="1:15" x14ac:dyDescent="0.2">
      <c r="A95" s="53" t="s">
        <v>207</v>
      </c>
      <c r="B95" s="48" t="s">
        <v>208</v>
      </c>
      <c r="C95" s="44">
        <v>0</v>
      </c>
      <c r="D95" s="74"/>
      <c r="E95" s="74"/>
      <c r="F95" s="44">
        <v>0</v>
      </c>
      <c r="G95" s="44" t="e">
        <f t="shared" si="1"/>
        <v>#DIV/0!</v>
      </c>
      <c r="H95" s="76"/>
      <c r="I95" s="47"/>
      <c r="J95" s="47"/>
      <c r="K95" s="47"/>
      <c r="L95" s="47"/>
      <c r="M95" s="47"/>
      <c r="N95" s="47"/>
      <c r="O95" s="47"/>
    </row>
    <row r="96" spans="1:15" x14ac:dyDescent="0.2">
      <c r="A96" s="53" t="s">
        <v>414</v>
      </c>
      <c r="B96" s="48" t="s">
        <v>415</v>
      </c>
      <c r="C96" s="44">
        <v>0</v>
      </c>
      <c r="D96" s="74"/>
      <c r="E96" s="74"/>
      <c r="F96" s="44">
        <v>0</v>
      </c>
      <c r="G96" s="44" t="e">
        <f t="shared" si="1"/>
        <v>#DIV/0!</v>
      </c>
      <c r="H96" s="76"/>
      <c r="I96" s="47"/>
      <c r="J96" s="47"/>
      <c r="K96" s="47"/>
      <c r="L96" s="47"/>
      <c r="M96" s="47"/>
      <c r="N96" s="47"/>
      <c r="O96" s="47"/>
    </row>
    <row r="97" spans="1:15" x14ac:dyDescent="0.2">
      <c r="A97" s="53" t="s">
        <v>416</v>
      </c>
      <c r="B97" s="48" t="s">
        <v>417</v>
      </c>
      <c r="C97" s="44">
        <v>0</v>
      </c>
      <c r="D97" s="74"/>
      <c r="E97" s="74"/>
      <c r="F97" s="44">
        <v>0</v>
      </c>
      <c r="G97" s="44" t="e">
        <f t="shared" si="1"/>
        <v>#DIV/0!</v>
      </c>
      <c r="H97" s="76"/>
      <c r="I97" s="47"/>
      <c r="J97" s="47"/>
      <c r="K97" s="47"/>
      <c r="L97" s="47"/>
      <c r="M97" s="47"/>
      <c r="N97" s="47"/>
      <c r="O97" s="47"/>
    </row>
    <row r="98" spans="1:15" x14ac:dyDescent="0.2">
      <c r="A98" s="79" t="s">
        <v>209</v>
      </c>
      <c r="B98" s="80" t="s">
        <v>210</v>
      </c>
      <c r="C98" s="76">
        <f>+C99+C103+C107</f>
        <v>0</v>
      </c>
      <c r="D98" s="45">
        <v>0</v>
      </c>
      <c r="E98" s="45">
        <v>0</v>
      </c>
      <c r="F98" s="76">
        <f>+F99+F103+F107</f>
        <v>0</v>
      </c>
      <c r="G98" s="76" t="e">
        <f t="shared" si="1"/>
        <v>#DIV/0!</v>
      </c>
      <c r="H98" s="76" t="e">
        <f>+F98/D98*100</f>
        <v>#DIV/0!</v>
      </c>
      <c r="I98" s="47"/>
      <c r="J98" s="47"/>
      <c r="K98" s="47"/>
      <c r="L98" s="47"/>
      <c r="M98" s="47"/>
      <c r="N98" s="47"/>
      <c r="O98" s="47"/>
    </row>
    <row r="99" spans="1:15" x14ac:dyDescent="0.2">
      <c r="A99" s="77" t="s">
        <v>211</v>
      </c>
      <c r="B99" s="78" t="s">
        <v>212</v>
      </c>
      <c r="C99" s="76">
        <f>SUM(C100:C102)</f>
        <v>0</v>
      </c>
      <c r="D99" s="74"/>
      <c r="E99" s="74"/>
      <c r="F99" s="76">
        <f>SUM(F100:F102)</f>
        <v>0</v>
      </c>
      <c r="G99" s="76" t="e">
        <f t="shared" si="1"/>
        <v>#DIV/0!</v>
      </c>
      <c r="H99" s="76"/>
      <c r="I99" s="47"/>
      <c r="J99" s="47"/>
      <c r="K99" s="47"/>
      <c r="L99" s="47"/>
      <c r="M99" s="47"/>
      <c r="N99" s="47"/>
      <c r="O99" s="47"/>
    </row>
    <row r="100" spans="1:15" x14ac:dyDescent="0.2">
      <c r="A100" s="53" t="s">
        <v>213</v>
      </c>
      <c r="B100" s="48" t="s">
        <v>214</v>
      </c>
      <c r="C100" s="44">
        <v>0</v>
      </c>
      <c r="D100" s="74"/>
      <c r="E100" s="74"/>
      <c r="F100" s="44">
        <v>0</v>
      </c>
      <c r="G100" s="44" t="e">
        <f t="shared" si="1"/>
        <v>#DIV/0!</v>
      </c>
      <c r="H100" s="76"/>
      <c r="I100" s="47"/>
      <c r="J100" s="47"/>
      <c r="K100" s="47"/>
      <c r="L100" s="47"/>
      <c r="M100" s="47"/>
      <c r="N100" s="47"/>
      <c r="O100" s="47"/>
    </row>
    <row r="101" spans="1:15" x14ac:dyDescent="0.2">
      <c r="A101" s="53" t="s">
        <v>418</v>
      </c>
      <c r="B101" s="48" t="s">
        <v>419</v>
      </c>
      <c r="C101" s="44">
        <v>0</v>
      </c>
      <c r="D101" s="74"/>
      <c r="E101" s="74"/>
      <c r="F101" s="44">
        <v>0</v>
      </c>
      <c r="G101" s="44" t="e">
        <f t="shared" si="1"/>
        <v>#DIV/0!</v>
      </c>
      <c r="H101" s="76"/>
      <c r="I101" s="47"/>
      <c r="J101" s="47"/>
      <c r="K101" s="47"/>
      <c r="L101" s="47"/>
      <c r="M101" s="47"/>
      <c r="N101" s="47"/>
      <c r="O101" s="47"/>
    </row>
    <row r="102" spans="1:15" x14ac:dyDescent="0.2">
      <c r="A102" s="53" t="s">
        <v>215</v>
      </c>
      <c r="B102" s="48" t="s">
        <v>216</v>
      </c>
      <c r="C102" s="44">
        <v>0</v>
      </c>
      <c r="D102" s="74"/>
      <c r="E102" s="74"/>
      <c r="F102" s="44">
        <v>0</v>
      </c>
      <c r="G102" s="44" t="e">
        <f t="shared" si="1"/>
        <v>#DIV/0!</v>
      </c>
      <c r="H102" s="76"/>
      <c r="I102" s="47"/>
      <c r="J102" s="47"/>
      <c r="K102" s="47"/>
      <c r="L102" s="47"/>
      <c r="M102" s="47"/>
      <c r="N102" s="47"/>
      <c r="O102" s="47"/>
    </row>
    <row r="103" spans="1:15" x14ac:dyDescent="0.2">
      <c r="A103" s="77" t="s">
        <v>217</v>
      </c>
      <c r="B103" s="78" t="s">
        <v>218</v>
      </c>
      <c r="C103" s="76">
        <f>SUM(C104:C106)</f>
        <v>0</v>
      </c>
      <c r="D103" s="74"/>
      <c r="E103" s="74"/>
      <c r="F103" s="76">
        <f>SUM(F104:F106)</f>
        <v>0</v>
      </c>
      <c r="G103" s="76" t="e">
        <f t="shared" si="1"/>
        <v>#DIV/0!</v>
      </c>
      <c r="H103" s="76"/>
      <c r="I103" s="47"/>
      <c r="J103" s="47"/>
      <c r="K103" s="47"/>
      <c r="L103" s="47"/>
      <c r="M103" s="47"/>
      <c r="N103" s="47"/>
      <c r="O103" s="47"/>
    </row>
    <row r="104" spans="1:15" x14ac:dyDescent="0.2">
      <c r="A104" s="53" t="s">
        <v>219</v>
      </c>
      <c r="B104" s="48" t="s">
        <v>220</v>
      </c>
      <c r="C104" s="44">
        <v>0</v>
      </c>
      <c r="D104" s="74"/>
      <c r="E104" s="74"/>
      <c r="F104" s="44">
        <v>0</v>
      </c>
      <c r="G104" s="44" t="e">
        <f t="shared" si="1"/>
        <v>#DIV/0!</v>
      </c>
      <c r="H104" s="76"/>
      <c r="I104" s="47"/>
      <c r="J104" s="47"/>
      <c r="K104" s="47"/>
      <c r="L104" s="47"/>
      <c r="M104" s="47"/>
      <c r="N104" s="47"/>
      <c r="O104" s="47"/>
    </row>
    <row r="105" spans="1:15" x14ac:dyDescent="0.2">
      <c r="A105" s="53" t="s">
        <v>420</v>
      </c>
      <c r="B105" s="48" t="s">
        <v>421</v>
      </c>
      <c r="C105" s="44">
        <v>0</v>
      </c>
      <c r="D105" s="74"/>
      <c r="E105" s="74"/>
      <c r="F105" s="44">
        <v>0</v>
      </c>
      <c r="G105" s="44" t="e">
        <f t="shared" si="1"/>
        <v>#DIV/0!</v>
      </c>
      <c r="H105" s="76"/>
      <c r="I105" s="47"/>
      <c r="J105" s="47"/>
      <c r="K105" s="47"/>
      <c r="L105" s="47"/>
      <c r="M105" s="47"/>
      <c r="N105" s="47"/>
      <c r="O105" s="47"/>
    </row>
    <row r="106" spans="1:15" x14ac:dyDescent="0.2">
      <c r="A106" s="53" t="s">
        <v>221</v>
      </c>
      <c r="B106" s="48" t="s">
        <v>222</v>
      </c>
      <c r="C106" s="44">
        <v>0</v>
      </c>
      <c r="D106" s="74"/>
      <c r="E106" s="74"/>
      <c r="F106" s="44">
        <v>0</v>
      </c>
      <c r="G106" s="44" t="e">
        <f t="shared" si="1"/>
        <v>#DIV/0!</v>
      </c>
      <c r="H106" s="76"/>
      <c r="I106" s="47"/>
      <c r="J106" s="47"/>
      <c r="K106" s="47"/>
      <c r="L106" s="47"/>
      <c r="M106" s="47"/>
      <c r="N106" s="47"/>
      <c r="O106" s="47"/>
    </row>
    <row r="107" spans="1:15" x14ac:dyDescent="0.2">
      <c r="A107" s="77" t="s">
        <v>223</v>
      </c>
      <c r="B107" s="78" t="s">
        <v>224</v>
      </c>
      <c r="C107" s="76">
        <f>SUM(C108:C112)</f>
        <v>0</v>
      </c>
      <c r="D107" s="74"/>
      <c r="E107" s="74"/>
      <c r="F107" s="76">
        <f>SUM(F108:F112)</f>
        <v>0</v>
      </c>
      <c r="G107" s="76" t="e">
        <f t="shared" si="1"/>
        <v>#DIV/0!</v>
      </c>
      <c r="H107" s="76"/>
      <c r="I107" s="47"/>
      <c r="J107" s="47"/>
      <c r="K107" s="47"/>
      <c r="L107" s="47"/>
      <c r="M107" s="47"/>
      <c r="N107" s="47"/>
      <c r="O107" s="47"/>
    </row>
    <row r="108" spans="1:15" x14ac:dyDescent="0.2">
      <c r="A108" s="53" t="s">
        <v>422</v>
      </c>
      <c r="B108" s="48" t="s">
        <v>423</v>
      </c>
      <c r="C108" s="44">
        <v>0</v>
      </c>
      <c r="D108" s="74"/>
      <c r="E108" s="74"/>
      <c r="F108" s="44">
        <v>0</v>
      </c>
      <c r="G108" s="44" t="e">
        <f t="shared" si="1"/>
        <v>#DIV/0!</v>
      </c>
      <c r="H108" s="76"/>
      <c r="I108" s="47"/>
      <c r="J108" s="47"/>
      <c r="K108" s="47"/>
      <c r="L108" s="47"/>
      <c r="M108" s="47"/>
      <c r="N108" s="47"/>
      <c r="O108" s="47"/>
    </row>
    <row r="109" spans="1:15" x14ac:dyDescent="0.2">
      <c r="A109" s="53" t="s">
        <v>424</v>
      </c>
      <c r="B109" s="48" t="s">
        <v>425</v>
      </c>
      <c r="C109" s="44">
        <v>0</v>
      </c>
      <c r="D109" s="74"/>
      <c r="E109" s="74"/>
      <c r="F109" s="44">
        <v>0</v>
      </c>
      <c r="G109" s="44" t="e">
        <f t="shared" si="1"/>
        <v>#DIV/0!</v>
      </c>
      <c r="H109" s="76"/>
      <c r="I109" s="47"/>
      <c r="J109" s="47"/>
      <c r="K109" s="47"/>
      <c r="L109" s="47"/>
      <c r="M109" s="47"/>
      <c r="N109" s="47"/>
      <c r="O109" s="47"/>
    </row>
    <row r="110" spans="1:15" x14ac:dyDescent="0.2">
      <c r="A110" s="53" t="s">
        <v>426</v>
      </c>
      <c r="B110" s="48" t="s">
        <v>427</v>
      </c>
      <c r="C110" s="44">
        <v>0</v>
      </c>
      <c r="D110" s="74"/>
      <c r="E110" s="74"/>
      <c r="F110" s="44">
        <v>0</v>
      </c>
      <c r="G110" s="44" t="e">
        <f t="shared" si="1"/>
        <v>#DIV/0!</v>
      </c>
      <c r="H110" s="76"/>
      <c r="I110" s="47"/>
      <c r="J110" s="47"/>
      <c r="K110" s="47"/>
      <c r="L110" s="47"/>
      <c r="M110" s="47"/>
      <c r="N110" s="47"/>
      <c r="O110" s="47"/>
    </row>
    <row r="111" spans="1:15" x14ac:dyDescent="0.2">
      <c r="A111" s="53" t="s">
        <v>225</v>
      </c>
      <c r="B111" s="48" t="s">
        <v>226</v>
      </c>
      <c r="C111" s="44">
        <v>0</v>
      </c>
      <c r="D111" s="74"/>
      <c r="E111" s="74"/>
      <c r="F111" s="44">
        <v>0</v>
      </c>
      <c r="G111" s="44" t="e">
        <f t="shared" si="1"/>
        <v>#DIV/0!</v>
      </c>
      <c r="H111" s="76"/>
      <c r="I111" s="47"/>
      <c r="J111" s="47"/>
      <c r="K111" s="47"/>
      <c r="L111" s="47"/>
      <c r="M111" s="47"/>
      <c r="N111" s="47"/>
      <c r="O111" s="47"/>
    </row>
    <row r="112" spans="1:15" x14ac:dyDescent="0.2">
      <c r="A112" s="53" t="s">
        <v>428</v>
      </c>
      <c r="B112" s="48" t="s">
        <v>335</v>
      </c>
      <c r="C112" s="44">
        <v>0</v>
      </c>
      <c r="D112" s="74"/>
      <c r="E112" s="74"/>
      <c r="F112" s="44">
        <v>0</v>
      </c>
      <c r="G112" s="44" t="e">
        <f t="shared" si="1"/>
        <v>#DIV/0!</v>
      </c>
      <c r="H112" s="76"/>
      <c r="I112" s="47"/>
      <c r="J112" s="47"/>
      <c r="K112" s="47"/>
      <c r="L112" s="47"/>
      <c r="M112" s="47"/>
      <c r="N112" s="47"/>
      <c r="O112" s="47"/>
    </row>
    <row r="113" spans="1:15" x14ac:dyDescent="0.2">
      <c r="A113" s="91" t="s">
        <v>57</v>
      </c>
      <c r="B113" s="92" t="s">
        <v>227</v>
      </c>
      <c r="C113" s="93">
        <f>+C114+C121+C148+C151+C154</f>
        <v>560835.68806755601</v>
      </c>
      <c r="D113" s="94">
        <f>+D114+D121+D148+D151+D154</f>
        <v>883830</v>
      </c>
      <c r="E113" s="94">
        <f>+E114+E121+E148+E151+E154</f>
        <v>650972</v>
      </c>
      <c r="F113" s="93">
        <f>+F114+F121+F148+F151+F154</f>
        <v>256784.03999999998</v>
      </c>
      <c r="G113" s="93">
        <f t="shared" si="1"/>
        <v>45.785966453880306</v>
      </c>
      <c r="H113" s="93">
        <f>+F113/D113*100</f>
        <v>29.053555548012621</v>
      </c>
      <c r="I113" s="56"/>
      <c r="J113" s="56"/>
      <c r="K113" s="56"/>
      <c r="L113" s="56"/>
      <c r="M113" s="56"/>
      <c r="N113" s="56"/>
      <c r="O113" s="56"/>
    </row>
    <row r="114" spans="1:15" x14ac:dyDescent="0.2">
      <c r="A114" s="79" t="s">
        <v>59</v>
      </c>
      <c r="B114" s="80" t="s">
        <v>228</v>
      </c>
      <c r="C114" s="76">
        <f>+C115+C117</f>
        <v>0</v>
      </c>
      <c r="D114" s="45">
        <v>0</v>
      </c>
      <c r="E114" s="45">
        <v>0</v>
      </c>
      <c r="F114" s="76">
        <f>+F115+F117</f>
        <v>0</v>
      </c>
      <c r="G114" s="76" t="e">
        <f t="shared" si="1"/>
        <v>#DIV/0!</v>
      </c>
      <c r="H114" s="76" t="e">
        <f>+F114/D114*100</f>
        <v>#DIV/0!</v>
      </c>
      <c r="I114" s="47"/>
      <c r="J114" s="47"/>
      <c r="K114" s="47"/>
      <c r="L114" s="47"/>
      <c r="M114" s="47"/>
      <c r="N114" s="47"/>
      <c r="O114" s="47"/>
    </row>
    <row r="115" spans="1:15" x14ac:dyDescent="0.2">
      <c r="A115" s="77" t="s">
        <v>429</v>
      </c>
      <c r="B115" s="78" t="s">
        <v>430</v>
      </c>
      <c r="C115" s="76">
        <f>+C116</f>
        <v>0</v>
      </c>
      <c r="D115" s="74"/>
      <c r="E115" s="74"/>
      <c r="F115" s="76">
        <f>+F116</f>
        <v>0</v>
      </c>
      <c r="G115" s="76" t="e">
        <f t="shared" si="1"/>
        <v>#DIV/0!</v>
      </c>
      <c r="H115" s="76"/>
      <c r="I115" s="47"/>
      <c r="J115" s="47"/>
      <c r="K115" s="47"/>
      <c r="L115" s="47"/>
      <c r="M115" s="47"/>
      <c r="N115" s="47"/>
      <c r="O115" s="47"/>
    </row>
    <row r="116" spans="1:15" x14ac:dyDescent="0.2">
      <c r="A116" s="53" t="s">
        <v>431</v>
      </c>
      <c r="B116" s="48" t="s">
        <v>346</v>
      </c>
      <c r="C116" s="44">
        <v>0</v>
      </c>
      <c r="D116" s="74"/>
      <c r="E116" s="74"/>
      <c r="F116" s="44">
        <v>0</v>
      </c>
      <c r="G116" s="44" t="e">
        <f t="shared" si="1"/>
        <v>#DIV/0!</v>
      </c>
      <c r="H116" s="76"/>
      <c r="I116" s="47"/>
      <c r="J116" s="47"/>
      <c r="K116" s="47"/>
      <c r="L116" s="47"/>
      <c r="M116" s="47"/>
      <c r="N116" s="47"/>
      <c r="O116" s="47"/>
    </row>
    <row r="117" spans="1:15" x14ac:dyDescent="0.2">
      <c r="A117" s="77" t="s">
        <v>229</v>
      </c>
      <c r="B117" s="78" t="s">
        <v>230</v>
      </c>
      <c r="C117" s="76">
        <f>+C118+C119+C120</f>
        <v>0</v>
      </c>
      <c r="D117" s="74"/>
      <c r="E117" s="74"/>
      <c r="F117" s="76">
        <f>+F118+F119+F120</f>
        <v>0</v>
      </c>
      <c r="G117" s="76" t="e">
        <f t="shared" si="1"/>
        <v>#DIV/0!</v>
      </c>
      <c r="H117" s="76"/>
      <c r="I117" s="47"/>
      <c r="J117" s="47"/>
      <c r="K117" s="47"/>
      <c r="L117" s="47"/>
      <c r="M117" s="47"/>
      <c r="N117" s="47"/>
      <c r="O117" s="47"/>
    </row>
    <row r="118" spans="1:15" x14ac:dyDescent="0.2">
      <c r="A118" s="53" t="s">
        <v>231</v>
      </c>
      <c r="B118" s="48" t="s">
        <v>232</v>
      </c>
      <c r="C118" s="44">
        <v>0</v>
      </c>
      <c r="D118" s="74"/>
      <c r="E118" s="74"/>
      <c r="F118" s="44">
        <v>0</v>
      </c>
      <c r="G118" s="44" t="e">
        <f t="shared" si="1"/>
        <v>#DIV/0!</v>
      </c>
      <c r="H118" s="76"/>
      <c r="I118" s="47"/>
      <c r="J118" s="47"/>
      <c r="K118" s="47"/>
      <c r="L118" s="47"/>
      <c r="M118" s="47"/>
      <c r="N118" s="47"/>
      <c r="O118" s="47"/>
    </row>
    <row r="119" spans="1:15" x14ac:dyDescent="0.2">
      <c r="A119" s="53" t="s">
        <v>432</v>
      </c>
      <c r="B119" s="48" t="s">
        <v>350</v>
      </c>
      <c r="C119" s="44">
        <v>0</v>
      </c>
      <c r="D119" s="74"/>
      <c r="E119" s="74"/>
      <c r="F119" s="44">
        <v>0</v>
      </c>
      <c r="G119" s="44" t="e">
        <f t="shared" si="1"/>
        <v>#DIV/0!</v>
      </c>
      <c r="H119" s="76"/>
      <c r="I119" s="47"/>
      <c r="J119" s="47"/>
      <c r="K119" s="47"/>
      <c r="L119" s="47"/>
      <c r="M119" s="47"/>
      <c r="N119" s="47"/>
      <c r="O119" s="47"/>
    </row>
    <row r="120" spans="1:15" x14ac:dyDescent="0.2">
      <c r="A120" s="53" t="s">
        <v>433</v>
      </c>
      <c r="B120" s="48" t="s">
        <v>434</v>
      </c>
      <c r="C120" s="44">
        <v>0</v>
      </c>
      <c r="D120" s="74"/>
      <c r="E120" s="74"/>
      <c r="F120" s="44">
        <v>0</v>
      </c>
      <c r="G120" s="44" t="e">
        <f t="shared" si="1"/>
        <v>#DIV/0!</v>
      </c>
      <c r="H120" s="76"/>
      <c r="I120" s="47"/>
      <c r="J120" s="47"/>
      <c r="K120" s="47"/>
      <c r="L120" s="47"/>
      <c r="M120" s="47"/>
      <c r="N120" s="47"/>
      <c r="O120" s="47"/>
    </row>
    <row r="121" spans="1:15" x14ac:dyDescent="0.2">
      <c r="A121" s="79" t="s">
        <v>233</v>
      </c>
      <c r="B121" s="80" t="s">
        <v>234</v>
      </c>
      <c r="C121" s="76">
        <f>+C122+C126+C134+C137+C141+C144</f>
        <v>496318.06806755596</v>
      </c>
      <c r="D121" s="45">
        <v>475430</v>
      </c>
      <c r="E121" s="45">
        <v>529272</v>
      </c>
      <c r="F121" s="76">
        <f>+F122+F126+F134+F137+F141+F144</f>
        <v>220798.40999999997</v>
      </c>
      <c r="G121" s="76">
        <f t="shared" si="1"/>
        <v>44.487280275669143</v>
      </c>
      <c r="H121" s="76">
        <f>+F121/D121*100</f>
        <v>46.441833708432362</v>
      </c>
      <c r="I121" s="47"/>
      <c r="J121" s="47"/>
      <c r="K121" s="47"/>
      <c r="L121" s="47"/>
      <c r="M121" s="47"/>
      <c r="N121" s="47"/>
      <c r="O121" s="47"/>
    </row>
    <row r="122" spans="1:15" x14ac:dyDescent="0.2">
      <c r="A122" s="77" t="s">
        <v>235</v>
      </c>
      <c r="B122" s="78" t="s">
        <v>236</v>
      </c>
      <c r="C122" s="76">
        <f>SUM(C123:C125)</f>
        <v>0</v>
      </c>
      <c r="D122" s="74"/>
      <c r="E122" s="74"/>
      <c r="F122" s="76">
        <f>SUM(F123:F125)</f>
        <v>0</v>
      </c>
      <c r="G122" s="76" t="e">
        <f t="shared" si="1"/>
        <v>#DIV/0!</v>
      </c>
      <c r="H122" s="76"/>
      <c r="I122" s="47"/>
      <c r="J122" s="47"/>
      <c r="K122" s="47"/>
      <c r="L122" s="47"/>
      <c r="M122" s="47"/>
      <c r="N122" s="47"/>
      <c r="O122" s="47"/>
    </row>
    <row r="123" spans="1:15" x14ac:dyDescent="0.2">
      <c r="A123" s="53" t="s">
        <v>435</v>
      </c>
      <c r="B123" s="48" t="s">
        <v>356</v>
      </c>
      <c r="C123" s="44">
        <v>0</v>
      </c>
      <c r="D123" s="74"/>
      <c r="E123" s="74"/>
      <c r="F123" s="44">
        <v>0</v>
      </c>
      <c r="G123" s="44" t="e">
        <f t="shared" si="1"/>
        <v>#DIV/0!</v>
      </c>
      <c r="H123" s="76"/>
      <c r="I123" s="47"/>
      <c r="J123" s="47"/>
      <c r="K123" s="47"/>
      <c r="L123" s="47"/>
      <c r="M123" s="47"/>
      <c r="N123" s="47"/>
      <c r="O123" s="47"/>
    </row>
    <row r="124" spans="1:15" x14ac:dyDescent="0.2">
      <c r="A124" s="53" t="s">
        <v>237</v>
      </c>
      <c r="B124" s="48" t="s">
        <v>238</v>
      </c>
      <c r="C124" s="44">
        <v>0</v>
      </c>
      <c r="D124" s="74"/>
      <c r="E124" s="74"/>
      <c r="F124" s="44">
        <v>0</v>
      </c>
      <c r="G124" s="44" t="e">
        <f t="shared" si="1"/>
        <v>#DIV/0!</v>
      </c>
      <c r="H124" s="76"/>
      <c r="I124" s="47"/>
      <c r="J124" s="47"/>
      <c r="K124" s="47"/>
      <c r="L124" s="47"/>
      <c r="M124" s="47"/>
      <c r="N124" s="47"/>
      <c r="O124" s="47"/>
    </row>
    <row r="125" spans="1:15" x14ac:dyDescent="0.2">
      <c r="A125" s="53" t="s">
        <v>436</v>
      </c>
      <c r="B125" s="48" t="s">
        <v>437</v>
      </c>
      <c r="C125" s="44">
        <v>0</v>
      </c>
      <c r="D125" s="74"/>
      <c r="E125" s="74"/>
      <c r="F125" s="44">
        <v>0</v>
      </c>
      <c r="G125" s="44" t="e">
        <f t="shared" si="1"/>
        <v>#DIV/0!</v>
      </c>
      <c r="H125" s="76"/>
      <c r="I125" s="47"/>
      <c r="J125" s="47"/>
      <c r="K125" s="47"/>
      <c r="L125" s="47"/>
      <c r="M125" s="47"/>
      <c r="N125" s="47"/>
      <c r="O125" s="47"/>
    </row>
    <row r="126" spans="1:15" x14ac:dyDescent="0.2">
      <c r="A126" s="77" t="s">
        <v>239</v>
      </c>
      <c r="B126" s="78" t="s">
        <v>240</v>
      </c>
      <c r="C126" s="76">
        <f>SUM(C127:C133)</f>
        <v>467738.44682792493</v>
      </c>
      <c r="D126" s="74"/>
      <c r="E126" s="74"/>
      <c r="F126" s="76">
        <f>SUM(F127:F133)</f>
        <v>179530.81</v>
      </c>
      <c r="G126" s="76">
        <f t="shared" si="1"/>
        <v>38.38273531233731</v>
      </c>
      <c r="H126" s="76"/>
      <c r="I126" s="47"/>
      <c r="J126" s="47"/>
      <c r="K126" s="47"/>
      <c r="L126" s="47"/>
      <c r="M126" s="47"/>
      <c r="N126" s="47"/>
      <c r="O126" s="47"/>
    </row>
    <row r="127" spans="1:15" x14ac:dyDescent="0.2">
      <c r="A127" s="53" t="s">
        <v>241</v>
      </c>
      <c r="B127" s="48" t="s">
        <v>242</v>
      </c>
      <c r="C127" s="44">
        <v>44231.901772513113</v>
      </c>
      <c r="D127" s="74"/>
      <c r="E127" s="74"/>
      <c r="F127" s="44">
        <v>47362.93</v>
      </c>
      <c r="G127" s="44">
        <f t="shared" si="1"/>
        <v>107.07866517607567</v>
      </c>
      <c r="H127" s="76"/>
      <c r="I127" s="47"/>
      <c r="J127" s="47"/>
      <c r="K127" s="47"/>
      <c r="L127" s="47"/>
      <c r="M127" s="47"/>
      <c r="N127" s="47"/>
      <c r="O127" s="47"/>
    </row>
    <row r="128" spans="1:15" x14ac:dyDescent="0.2">
      <c r="A128" s="53" t="s">
        <v>438</v>
      </c>
      <c r="B128" s="48" t="s">
        <v>439</v>
      </c>
      <c r="C128" s="44">
        <v>52177.106249917051</v>
      </c>
      <c r="D128" s="74"/>
      <c r="E128" s="74"/>
      <c r="F128" s="44">
        <v>14503.46</v>
      </c>
      <c r="G128" s="44">
        <f t="shared" si="1"/>
        <v>27.796597094770959</v>
      </c>
      <c r="H128" s="76"/>
      <c r="I128" s="47"/>
      <c r="J128" s="47"/>
      <c r="K128" s="47"/>
      <c r="L128" s="47"/>
      <c r="M128" s="47"/>
      <c r="N128" s="47"/>
      <c r="O128" s="47"/>
    </row>
    <row r="129" spans="1:15" x14ac:dyDescent="0.2">
      <c r="A129" s="53" t="s">
        <v>440</v>
      </c>
      <c r="B129" s="48" t="s">
        <v>441</v>
      </c>
      <c r="C129" s="44">
        <v>5406.1275652000795</v>
      </c>
      <c r="D129" s="74"/>
      <c r="E129" s="74"/>
      <c r="F129" s="44">
        <v>19839.629999999997</v>
      </c>
      <c r="G129" s="44">
        <f t="shared" si="1"/>
        <v>366.98412608148908</v>
      </c>
      <c r="H129" s="76"/>
      <c r="I129" s="47"/>
      <c r="J129" s="47"/>
      <c r="K129" s="47"/>
      <c r="L129" s="47"/>
      <c r="M129" s="47"/>
      <c r="N129" s="47"/>
      <c r="O129" s="47"/>
    </row>
    <row r="130" spans="1:15" x14ac:dyDescent="0.2">
      <c r="A130" s="53" t="s">
        <v>243</v>
      </c>
      <c r="B130" s="48" t="s">
        <v>244</v>
      </c>
      <c r="C130" s="44">
        <v>311600.04124029464</v>
      </c>
      <c r="D130" s="74"/>
      <c r="E130" s="74"/>
      <c r="F130" s="44">
        <v>96791.94</v>
      </c>
      <c r="G130" s="44">
        <f t="shared" si="1"/>
        <v>31.062877788696301</v>
      </c>
      <c r="H130" s="76"/>
      <c r="I130" s="47"/>
      <c r="J130" s="47"/>
      <c r="K130" s="47"/>
      <c r="L130" s="47"/>
      <c r="M130" s="47"/>
      <c r="N130" s="47"/>
      <c r="O130" s="47"/>
    </row>
    <row r="131" spans="1:15" x14ac:dyDescent="0.2">
      <c r="A131" s="53" t="s">
        <v>442</v>
      </c>
      <c r="B131" s="48" t="s">
        <v>443</v>
      </c>
      <c r="C131" s="44">
        <v>54323.27</v>
      </c>
      <c r="D131" s="74"/>
      <c r="E131" s="74"/>
      <c r="F131" s="44">
        <v>0</v>
      </c>
      <c r="G131" s="44">
        <f t="shared" si="1"/>
        <v>0</v>
      </c>
      <c r="H131" s="76"/>
      <c r="I131" s="47"/>
      <c r="J131" s="47"/>
      <c r="K131" s="47"/>
      <c r="L131" s="47"/>
      <c r="M131" s="47"/>
      <c r="N131" s="47"/>
      <c r="O131" s="47"/>
    </row>
    <row r="132" spans="1:15" x14ac:dyDescent="0.2">
      <c r="A132" s="53" t="s">
        <v>444</v>
      </c>
      <c r="B132" s="48" t="s">
        <v>362</v>
      </c>
      <c r="C132" s="44">
        <v>0</v>
      </c>
      <c r="D132" s="74"/>
      <c r="E132" s="74"/>
      <c r="F132" s="44">
        <v>0</v>
      </c>
      <c r="G132" s="44" t="e">
        <f t="shared" si="1"/>
        <v>#DIV/0!</v>
      </c>
      <c r="H132" s="76"/>
      <c r="I132" s="47"/>
      <c r="J132" s="47"/>
      <c r="K132" s="47"/>
      <c r="L132" s="47"/>
      <c r="M132" s="47"/>
      <c r="N132" s="47"/>
      <c r="O132" s="47"/>
    </row>
    <row r="133" spans="1:15" x14ac:dyDescent="0.2">
      <c r="A133" s="53" t="s">
        <v>445</v>
      </c>
      <c r="B133" s="48" t="s">
        <v>364</v>
      </c>
      <c r="C133" s="44">
        <v>0</v>
      </c>
      <c r="D133" s="74"/>
      <c r="E133" s="74"/>
      <c r="F133" s="44">
        <v>1032.8499999999999</v>
      </c>
      <c r="G133" s="44" t="e">
        <f t="shared" si="1"/>
        <v>#DIV/0!</v>
      </c>
      <c r="H133" s="76"/>
      <c r="I133" s="47"/>
      <c r="J133" s="47"/>
      <c r="K133" s="47"/>
      <c r="L133" s="47"/>
      <c r="M133" s="47"/>
      <c r="N133" s="47"/>
      <c r="O133" s="47"/>
    </row>
    <row r="134" spans="1:15" x14ac:dyDescent="0.2">
      <c r="A134" s="77" t="s">
        <v>446</v>
      </c>
      <c r="B134" s="78" t="s">
        <v>447</v>
      </c>
      <c r="C134" s="76">
        <f>+C135+C136</f>
        <v>0</v>
      </c>
      <c r="D134" s="74"/>
      <c r="E134" s="74"/>
      <c r="F134" s="76">
        <f>+F135+F136</f>
        <v>864.27</v>
      </c>
      <c r="G134" s="76" t="e">
        <f t="shared" si="1"/>
        <v>#DIV/0!</v>
      </c>
      <c r="H134" s="76"/>
      <c r="I134" s="47"/>
      <c r="J134" s="47"/>
      <c r="K134" s="47"/>
      <c r="L134" s="47"/>
      <c r="M134" s="47"/>
      <c r="N134" s="47"/>
      <c r="O134" s="47"/>
    </row>
    <row r="135" spans="1:15" x14ac:dyDescent="0.2">
      <c r="A135" s="53" t="s">
        <v>448</v>
      </c>
      <c r="B135" s="48" t="s">
        <v>368</v>
      </c>
      <c r="C135" s="44">
        <v>0</v>
      </c>
      <c r="D135" s="74"/>
      <c r="E135" s="74"/>
      <c r="F135" s="44">
        <v>864.27</v>
      </c>
      <c r="G135" s="44" t="e">
        <f t="shared" si="1"/>
        <v>#DIV/0!</v>
      </c>
      <c r="H135" s="76"/>
      <c r="I135" s="47"/>
      <c r="J135" s="47"/>
      <c r="K135" s="47"/>
      <c r="L135" s="47"/>
      <c r="M135" s="47"/>
      <c r="N135" s="47"/>
      <c r="O135" s="47"/>
    </row>
    <row r="136" spans="1:15" x14ac:dyDescent="0.2">
      <c r="A136" s="53" t="s">
        <v>449</v>
      </c>
      <c r="B136" s="48" t="s">
        <v>370</v>
      </c>
      <c r="C136" s="44">
        <v>0</v>
      </c>
      <c r="D136" s="74"/>
      <c r="E136" s="74"/>
      <c r="F136" s="44">
        <v>0</v>
      </c>
      <c r="G136" s="44" t="e">
        <f t="shared" si="1"/>
        <v>#DIV/0!</v>
      </c>
      <c r="H136" s="76"/>
      <c r="I136" s="47"/>
      <c r="J136" s="47"/>
      <c r="K136" s="47"/>
      <c r="L136" s="47"/>
      <c r="M136" s="47"/>
      <c r="N136" s="47"/>
      <c r="O136" s="47"/>
    </row>
    <row r="137" spans="1:15" x14ac:dyDescent="0.2">
      <c r="A137" s="77" t="s">
        <v>450</v>
      </c>
      <c r="B137" s="78" t="s">
        <v>451</v>
      </c>
      <c r="C137" s="76">
        <f>+C138+C139+C140</f>
        <v>3666.8992441436062</v>
      </c>
      <c r="D137" s="74"/>
      <c r="E137" s="74"/>
      <c r="F137" s="76">
        <f>+F138+F139+F140</f>
        <v>6603.93</v>
      </c>
      <c r="G137" s="76">
        <f t="shared" ref="G137:G157" si="2">+F137/C137*100</f>
        <v>180.09575830443438</v>
      </c>
      <c r="H137" s="76"/>
      <c r="I137" s="47"/>
      <c r="J137" s="47"/>
      <c r="K137" s="47"/>
      <c r="L137" s="47"/>
      <c r="M137" s="47"/>
      <c r="N137" s="47"/>
      <c r="O137" s="47"/>
    </row>
    <row r="138" spans="1:15" x14ac:dyDescent="0.2">
      <c r="A138" s="53" t="s">
        <v>452</v>
      </c>
      <c r="B138" s="48" t="s">
        <v>453</v>
      </c>
      <c r="C138" s="44">
        <v>3666.8992441436062</v>
      </c>
      <c r="D138" s="74"/>
      <c r="E138" s="74"/>
      <c r="F138" s="44">
        <v>6603.93</v>
      </c>
      <c r="G138" s="44">
        <f t="shared" si="2"/>
        <v>180.09575830443438</v>
      </c>
      <c r="H138" s="76"/>
      <c r="I138" s="47"/>
      <c r="J138" s="47"/>
      <c r="K138" s="47"/>
      <c r="L138" s="47"/>
      <c r="M138" s="47"/>
      <c r="N138" s="47"/>
      <c r="O138" s="47"/>
    </row>
    <row r="139" spans="1:15" x14ac:dyDescent="0.2">
      <c r="A139" s="53" t="s">
        <v>454</v>
      </c>
      <c r="B139" s="48" t="s">
        <v>455</v>
      </c>
      <c r="C139" s="44">
        <v>0</v>
      </c>
      <c r="D139" s="74"/>
      <c r="E139" s="74"/>
      <c r="F139" s="44">
        <v>0</v>
      </c>
      <c r="G139" s="44" t="e">
        <f t="shared" si="2"/>
        <v>#DIV/0!</v>
      </c>
      <c r="H139" s="76"/>
      <c r="I139" s="47"/>
      <c r="J139" s="47"/>
      <c r="K139" s="47"/>
      <c r="L139" s="47"/>
      <c r="M139" s="47"/>
      <c r="N139" s="47"/>
      <c r="O139" s="47"/>
    </row>
    <row r="140" spans="1:15" x14ac:dyDescent="0.2">
      <c r="A140" s="53" t="s">
        <v>456</v>
      </c>
      <c r="B140" s="48" t="s">
        <v>457</v>
      </c>
      <c r="C140" s="44">
        <v>0</v>
      </c>
      <c r="D140" s="74"/>
      <c r="E140" s="74"/>
      <c r="F140" s="44">
        <v>0</v>
      </c>
      <c r="G140" s="44" t="e">
        <f t="shared" si="2"/>
        <v>#DIV/0!</v>
      </c>
      <c r="H140" s="76"/>
      <c r="I140" s="47"/>
      <c r="J140" s="47"/>
      <c r="K140" s="47"/>
      <c r="L140" s="47"/>
      <c r="M140" s="47"/>
      <c r="N140" s="47"/>
      <c r="O140" s="47"/>
    </row>
    <row r="141" spans="1:15" x14ac:dyDescent="0.2">
      <c r="A141" s="77" t="s">
        <v>458</v>
      </c>
      <c r="B141" s="78" t="s">
        <v>459</v>
      </c>
      <c r="C141" s="76">
        <f>+C142+C143</f>
        <v>0</v>
      </c>
      <c r="D141" s="74"/>
      <c r="E141" s="74"/>
      <c r="F141" s="76">
        <f>+F142+F143</f>
        <v>0</v>
      </c>
      <c r="G141" s="76" t="e">
        <f t="shared" si="2"/>
        <v>#DIV/0!</v>
      </c>
      <c r="H141" s="76"/>
      <c r="I141" s="47"/>
      <c r="J141" s="47"/>
      <c r="K141" s="47"/>
      <c r="L141" s="47"/>
      <c r="M141" s="47"/>
      <c r="N141" s="47"/>
      <c r="O141" s="47"/>
    </row>
    <row r="142" spans="1:15" x14ac:dyDescent="0.2">
      <c r="A142" s="53" t="s">
        <v>460</v>
      </c>
      <c r="B142" s="48" t="s">
        <v>461</v>
      </c>
      <c r="C142" s="44">
        <v>0</v>
      </c>
      <c r="D142" s="74"/>
      <c r="E142" s="74"/>
      <c r="F142" s="44">
        <v>0</v>
      </c>
      <c r="G142" s="44" t="e">
        <f t="shared" si="2"/>
        <v>#DIV/0!</v>
      </c>
      <c r="H142" s="76"/>
      <c r="I142" s="47"/>
      <c r="J142" s="47"/>
      <c r="K142" s="47"/>
      <c r="L142" s="47"/>
      <c r="M142" s="47"/>
      <c r="N142" s="47"/>
      <c r="O142" s="47"/>
    </row>
    <row r="143" spans="1:15" x14ac:dyDescent="0.2">
      <c r="A143" s="53" t="s">
        <v>462</v>
      </c>
      <c r="B143" s="48" t="s">
        <v>374</v>
      </c>
      <c r="C143" s="44">
        <v>0</v>
      </c>
      <c r="D143" s="74"/>
      <c r="E143" s="74"/>
      <c r="F143" s="44">
        <v>0</v>
      </c>
      <c r="G143" s="44" t="e">
        <f t="shared" si="2"/>
        <v>#DIV/0!</v>
      </c>
      <c r="H143" s="76"/>
      <c r="I143" s="47"/>
      <c r="J143" s="47"/>
      <c r="K143" s="47"/>
      <c r="L143" s="47"/>
      <c r="M143" s="47"/>
      <c r="N143" s="47"/>
      <c r="O143" s="47"/>
    </row>
    <row r="144" spans="1:15" x14ac:dyDescent="0.2">
      <c r="A144" s="77" t="s">
        <v>245</v>
      </c>
      <c r="B144" s="78" t="s">
        <v>246</v>
      </c>
      <c r="C144" s="76">
        <f>+C145+C146+C147</f>
        <v>24912.721995487424</v>
      </c>
      <c r="D144" s="74"/>
      <c r="E144" s="74"/>
      <c r="F144" s="76">
        <f>+F145+F146+F147</f>
        <v>33799.4</v>
      </c>
      <c r="G144" s="76">
        <f t="shared" si="2"/>
        <v>135.67124462000689</v>
      </c>
      <c r="H144" s="76"/>
      <c r="I144" s="47"/>
      <c r="J144" s="47"/>
      <c r="K144" s="47"/>
      <c r="L144" s="47"/>
      <c r="M144" s="47"/>
      <c r="N144" s="47"/>
      <c r="O144" s="47"/>
    </row>
    <row r="145" spans="1:15" x14ac:dyDescent="0.2">
      <c r="A145" s="53" t="s">
        <v>247</v>
      </c>
      <c r="B145" s="48" t="s">
        <v>248</v>
      </c>
      <c r="C145" s="44">
        <v>24912.721995487424</v>
      </c>
      <c r="D145" s="74"/>
      <c r="E145" s="74"/>
      <c r="F145" s="44">
        <v>33799.4</v>
      </c>
      <c r="G145" s="44">
        <f t="shared" si="2"/>
        <v>135.67124462000689</v>
      </c>
      <c r="H145" s="76"/>
      <c r="I145" s="47"/>
      <c r="J145" s="47"/>
      <c r="K145" s="47"/>
      <c r="L145" s="47"/>
      <c r="M145" s="47"/>
      <c r="N145" s="47"/>
      <c r="O145" s="47"/>
    </row>
    <row r="146" spans="1:15" x14ac:dyDescent="0.2">
      <c r="A146" s="53" t="s">
        <v>463</v>
      </c>
      <c r="B146" s="48" t="s">
        <v>464</v>
      </c>
      <c r="C146" s="44">
        <v>0</v>
      </c>
      <c r="D146" s="74"/>
      <c r="E146" s="74"/>
      <c r="F146" s="44">
        <v>0</v>
      </c>
      <c r="G146" s="44" t="e">
        <f t="shared" si="2"/>
        <v>#DIV/0!</v>
      </c>
      <c r="H146" s="76"/>
      <c r="I146" s="47"/>
      <c r="J146" s="47"/>
      <c r="K146" s="47"/>
      <c r="L146" s="47"/>
      <c r="M146" s="47"/>
      <c r="N146" s="47"/>
      <c r="O146" s="47"/>
    </row>
    <row r="147" spans="1:15" x14ac:dyDescent="0.2">
      <c r="A147" s="53" t="s">
        <v>465</v>
      </c>
      <c r="B147" s="48" t="s">
        <v>466</v>
      </c>
      <c r="C147" s="44">
        <v>0</v>
      </c>
      <c r="D147" s="74"/>
      <c r="E147" s="74"/>
      <c r="F147" s="44">
        <v>0</v>
      </c>
      <c r="G147" s="44" t="e">
        <f t="shared" si="2"/>
        <v>#DIV/0!</v>
      </c>
      <c r="H147" s="76"/>
      <c r="I147" s="47"/>
      <c r="J147" s="47"/>
      <c r="K147" s="47"/>
      <c r="L147" s="47"/>
      <c r="M147" s="47"/>
      <c r="N147" s="47"/>
      <c r="O147" s="47"/>
    </row>
    <row r="148" spans="1:15" ht="25.5" x14ac:dyDescent="0.2">
      <c r="A148" s="79" t="s">
        <v>60</v>
      </c>
      <c r="B148" s="80" t="s">
        <v>467</v>
      </c>
      <c r="C148" s="76">
        <f>+C149</f>
        <v>0</v>
      </c>
      <c r="D148" s="45">
        <v>0</v>
      </c>
      <c r="E148" s="45">
        <v>0</v>
      </c>
      <c r="F148" s="76">
        <f>+F149</f>
        <v>0</v>
      </c>
      <c r="G148" s="76" t="e">
        <f t="shared" si="2"/>
        <v>#DIV/0!</v>
      </c>
      <c r="H148" s="76" t="e">
        <f>+F148/D148*100</f>
        <v>#DIV/0!</v>
      </c>
      <c r="I148" s="47"/>
      <c r="J148" s="47"/>
      <c r="K148" s="47"/>
      <c r="L148" s="47"/>
      <c r="M148" s="47"/>
      <c r="N148" s="47"/>
      <c r="O148" s="47"/>
    </row>
    <row r="149" spans="1:15" x14ac:dyDescent="0.2">
      <c r="A149" s="77" t="s">
        <v>468</v>
      </c>
      <c r="B149" s="78" t="s">
        <v>469</v>
      </c>
      <c r="C149" s="76">
        <f>+C150</f>
        <v>0</v>
      </c>
      <c r="D149" s="74"/>
      <c r="E149" s="74"/>
      <c r="F149" s="76">
        <f>+F150</f>
        <v>0</v>
      </c>
      <c r="G149" s="76" t="e">
        <f t="shared" si="2"/>
        <v>#DIV/0!</v>
      </c>
      <c r="H149" s="76"/>
      <c r="I149" s="47"/>
      <c r="J149" s="47"/>
      <c r="K149" s="47"/>
      <c r="L149" s="47"/>
      <c r="M149" s="47"/>
      <c r="N149" s="47"/>
      <c r="O149" s="47"/>
    </row>
    <row r="150" spans="1:15" x14ac:dyDescent="0.2">
      <c r="A150" s="53" t="s">
        <v>470</v>
      </c>
      <c r="B150" s="48" t="s">
        <v>471</v>
      </c>
      <c r="C150" s="44">
        <v>0</v>
      </c>
      <c r="D150" s="74"/>
      <c r="E150" s="74"/>
      <c r="F150" s="44">
        <v>0</v>
      </c>
      <c r="G150" s="44" t="e">
        <f t="shared" si="2"/>
        <v>#DIV/0!</v>
      </c>
      <c r="H150" s="76"/>
      <c r="I150" s="47"/>
      <c r="J150" s="47"/>
      <c r="K150" s="47"/>
      <c r="L150" s="47"/>
      <c r="M150" s="47"/>
      <c r="N150" s="47"/>
      <c r="O150" s="47"/>
    </row>
    <row r="151" spans="1:15" x14ac:dyDescent="0.2">
      <c r="A151" s="79" t="s">
        <v>472</v>
      </c>
      <c r="B151" s="80" t="s">
        <v>473</v>
      </c>
      <c r="C151" s="76">
        <f>+C152</f>
        <v>0</v>
      </c>
      <c r="D151" s="45">
        <v>0</v>
      </c>
      <c r="E151" s="45">
        <v>0</v>
      </c>
      <c r="F151" s="76">
        <f>+F152</f>
        <v>0</v>
      </c>
      <c r="G151" s="76" t="e">
        <f t="shared" si="2"/>
        <v>#DIV/0!</v>
      </c>
      <c r="H151" s="76" t="e">
        <f>+F151/D151*100</f>
        <v>#DIV/0!</v>
      </c>
      <c r="I151" s="47"/>
      <c r="J151" s="47"/>
      <c r="K151" s="47"/>
      <c r="L151" s="47"/>
      <c r="M151" s="47"/>
      <c r="N151" s="47"/>
      <c r="O151" s="47"/>
    </row>
    <row r="152" spans="1:15" x14ac:dyDescent="0.2">
      <c r="A152" s="77" t="s">
        <v>474</v>
      </c>
      <c r="B152" s="78" t="s">
        <v>475</v>
      </c>
      <c r="C152" s="76">
        <f>+C153</f>
        <v>0</v>
      </c>
      <c r="D152" s="74"/>
      <c r="E152" s="74"/>
      <c r="F152" s="76">
        <f>+F153</f>
        <v>0</v>
      </c>
      <c r="G152" s="76" t="e">
        <f t="shared" si="2"/>
        <v>#DIV/0!</v>
      </c>
      <c r="H152" s="76"/>
      <c r="I152" s="47"/>
      <c r="J152" s="47"/>
      <c r="K152" s="47"/>
      <c r="L152" s="47"/>
      <c r="M152" s="47"/>
      <c r="N152" s="47"/>
      <c r="O152" s="47"/>
    </row>
    <row r="153" spans="1:15" x14ac:dyDescent="0.2">
      <c r="A153" s="53" t="s">
        <v>476</v>
      </c>
      <c r="B153" s="48" t="s">
        <v>477</v>
      </c>
      <c r="C153" s="44">
        <v>0</v>
      </c>
      <c r="D153" s="74"/>
      <c r="E153" s="74"/>
      <c r="F153" s="44">
        <v>0</v>
      </c>
      <c r="G153" s="44" t="e">
        <f t="shared" si="2"/>
        <v>#DIV/0!</v>
      </c>
      <c r="H153" s="76"/>
      <c r="I153" s="47"/>
      <c r="J153" s="47"/>
      <c r="K153" s="47"/>
      <c r="L153" s="47"/>
      <c r="M153" s="47"/>
      <c r="N153" s="47"/>
      <c r="O153" s="47"/>
    </row>
    <row r="154" spans="1:15" x14ac:dyDescent="0.2">
      <c r="A154" s="79" t="s">
        <v>249</v>
      </c>
      <c r="B154" s="80" t="s">
        <v>250</v>
      </c>
      <c r="C154" s="76">
        <f>+C155+C157+C159+C161</f>
        <v>64517.62</v>
      </c>
      <c r="D154" s="45">
        <v>408400</v>
      </c>
      <c r="E154" s="45">
        <v>121700</v>
      </c>
      <c r="F154" s="76">
        <f>+F155+F157+F159+F161</f>
        <v>35985.630000000005</v>
      </c>
      <c r="G154" s="76">
        <f t="shared" si="2"/>
        <v>55.776437506529234</v>
      </c>
      <c r="H154" s="76">
        <f>+F154/D154*100</f>
        <v>8.8113687561214498</v>
      </c>
      <c r="I154" s="47"/>
      <c r="J154" s="47"/>
      <c r="K154" s="47"/>
      <c r="L154" s="47"/>
      <c r="M154" s="47"/>
      <c r="N154" s="47"/>
      <c r="O154" s="47"/>
    </row>
    <row r="155" spans="1:15" x14ac:dyDescent="0.2">
      <c r="A155" s="77" t="s">
        <v>251</v>
      </c>
      <c r="B155" s="78" t="s">
        <v>252</v>
      </c>
      <c r="C155" s="76">
        <f>+C156</f>
        <v>64517.62</v>
      </c>
      <c r="D155" s="74"/>
      <c r="E155" s="74"/>
      <c r="F155" s="76">
        <f>+F156</f>
        <v>23782.560000000001</v>
      </c>
      <c r="G155" s="76">
        <f t="shared" si="2"/>
        <v>36.862116116496544</v>
      </c>
      <c r="H155" s="76"/>
      <c r="I155" s="47"/>
      <c r="J155" s="47"/>
      <c r="K155" s="47"/>
      <c r="L155" s="47"/>
      <c r="M155" s="47"/>
      <c r="N155" s="47"/>
      <c r="O155" s="47"/>
    </row>
    <row r="156" spans="1:15" x14ac:dyDescent="0.2">
      <c r="A156" s="53" t="s">
        <v>253</v>
      </c>
      <c r="B156" s="48" t="s">
        <v>252</v>
      </c>
      <c r="C156" s="44">
        <v>64517.62</v>
      </c>
      <c r="D156" s="74"/>
      <c r="E156" s="74"/>
      <c r="F156" s="44">
        <v>23782.560000000001</v>
      </c>
      <c r="G156" s="44">
        <f t="shared" si="2"/>
        <v>36.862116116496544</v>
      </c>
      <c r="H156" s="76"/>
      <c r="I156" s="47"/>
      <c r="J156" s="47"/>
      <c r="K156" s="47"/>
      <c r="L156" s="47"/>
      <c r="M156" s="47"/>
      <c r="N156" s="47"/>
      <c r="O156" s="47"/>
    </row>
    <row r="157" spans="1:15" x14ac:dyDescent="0.2">
      <c r="A157" s="77" t="s">
        <v>478</v>
      </c>
      <c r="B157" s="78" t="s">
        <v>479</v>
      </c>
      <c r="C157" s="76">
        <f>+C158</f>
        <v>0</v>
      </c>
      <c r="D157" s="74"/>
      <c r="E157" s="74"/>
      <c r="F157" s="76">
        <f>+F158</f>
        <v>12203.07</v>
      </c>
      <c r="G157" s="76" t="e">
        <f t="shared" si="2"/>
        <v>#DIV/0!</v>
      </c>
      <c r="H157" s="76"/>
      <c r="I157" s="47"/>
      <c r="J157" s="47"/>
      <c r="K157" s="47"/>
      <c r="L157" s="47"/>
      <c r="M157" s="47"/>
      <c r="N157" s="47"/>
      <c r="O157" s="47"/>
    </row>
    <row r="158" spans="1:15" x14ac:dyDescent="0.2">
      <c r="A158" s="53" t="s">
        <v>480</v>
      </c>
      <c r="B158" s="48" t="s">
        <v>479</v>
      </c>
      <c r="C158" s="44">
        <v>0</v>
      </c>
      <c r="D158" s="74"/>
      <c r="E158" s="74"/>
      <c r="F158" s="44">
        <v>12203.07</v>
      </c>
      <c r="G158" s="44" t="e">
        <f>+F158/C158*100</f>
        <v>#DIV/0!</v>
      </c>
      <c r="H158" s="76"/>
      <c r="I158" s="47"/>
      <c r="J158" s="47"/>
      <c r="K158" s="47"/>
      <c r="L158" s="47"/>
      <c r="M158" s="47"/>
      <c r="N158" s="47"/>
      <c r="O158" s="47"/>
    </row>
    <row r="159" spans="1:15" x14ac:dyDescent="0.2">
      <c r="A159" s="77" t="s">
        <v>481</v>
      </c>
      <c r="B159" s="78" t="s">
        <v>482</v>
      </c>
      <c r="C159" s="76">
        <f>+C160</f>
        <v>0</v>
      </c>
      <c r="D159" s="74"/>
      <c r="E159" s="74"/>
      <c r="F159" s="76">
        <f>+F160</f>
        <v>0</v>
      </c>
      <c r="G159" s="76" t="e">
        <f>+F159/C159*100</f>
        <v>#DIV/0!</v>
      </c>
      <c r="H159" s="76"/>
      <c r="I159" s="47"/>
      <c r="J159" s="47"/>
      <c r="K159" s="47"/>
      <c r="L159" s="47"/>
      <c r="M159" s="47"/>
      <c r="N159" s="47"/>
      <c r="O159" s="47"/>
    </row>
    <row r="160" spans="1:15" x14ac:dyDescent="0.2">
      <c r="A160" s="53" t="s">
        <v>483</v>
      </c>
      <c r="B160" s="48" t="s">
        <v>482</v>
      </c>
      <c r="C160" s="44">
        <v>0</v>
      </c>
      <c r="D160" s="74"/>
      <c r="E160" s="74"/>
      <c r="F160" s="44">
        <v>0</v>
      </c>
      <c r="G160" s="44" t="e">
        <f>+F160/C160*100</f>
        <v>#DIV/0!</v>
      </c>
      <c r="H160" s="76"/>
      <c r="I160" s="47"/>
      <c r="J160" s="47"/>
      <c r="K160" s="47"/>
      <c r="L160" s="47"/>
      <c r="M160" s="47"/>
      <c r="N160" s="47"/>
      <c r="O160" s="47"/>
    </row>
    <row r="161" spans="1:15" x14ac:dyDescent="0.2">
      <c r="A161" s="77" t="s">
        <v>484</v>
      </c>
      <c r="B161" s="78" t="s">
        <v>485</v>
      </c>
      <c r="C161" s="76">
        <f>+C162</f>
        <v>0</v>
      </c>
      <c r="D161" s="74"/>
      <c r="E161" s="74"/>
      <c r="F161" s="76">
        <f>+F162</f>
        <v>0</v>
      </c>
      <c r="G161" s="76" t="e">
        <f>+F161/C161*100</f>
        <v>#DIV/0!</v>
      </c>
      <c r="H161" s="76"/>
      <c r="I161" s="47"/>
      <c r="J161" s="47"/>
      <c r="K161" s="47"/>
      <c r="L161" s="47"/>
      <c r="M161" s="47"/>
      <c r="N161" s="47"/>
      <c r="O161" s="47"/>
    </row>
    <row r="162" spans="1:15" x14ac:dyDescent="0.2">
      <c r="A162" s="53" t="s">
        <v>486</v>
      </c>
      <c r="B162" s="48" t="s">
        <v>485</v>
      </c>
      <c r="C162" s="44">
        <v>0</v>
      </c>
      <c r="D162" s="74"/>
      <c r="E162" s="74"/>
      <c r="F162" s="44">
        <v>0</v>
      </c>
      <c r="G162" s="44" t="e">
        <f>+F162/C162*100</f>
        <v>#DIV/0!</v>
      </c>
      <c r="H162" s="76"/>
      <c r="I162" s="47"/>
      <c r="J162" s="47"/>
      <c r="K162" s="47"/>
      <c r="L162" s="47"/>
      <c r="M162" s="47"/>
      <c r="N162" s="47"/>
      <c r="O162" s="47"/>
    </row>
    <row r="163" spans="1:15" x14ac:dyDescent="0.2">
      <c r="H163" s="70"/>
    </row>
    <row r="166" spans="1:15" x14ac:dyDescent="0.2">
      <c r="A166" s="32" t="s">
        <v>548</v>
      </c>
    </row>
    <row r="167" spans="1:15" x14ac:dyDescent="0.2">
      <c r="A167" s="32" t="s">
        <v>542</v>
      </c>
    </row>
    <row r="168" spans="1:15" x14ac:dyDescent="0.2">
      <c r="A168" s="32" t="s">
        <v>543</v>
      </c>
    </row>
    <row r="169" spans="1:15" x14ac:dyDescent="0.2">
      <c r="A169" s="32" t="s">
        <v>544</v>
      </c>
    </row>
    <row r="170" spans="1:15" x14ac:dyDescent="0.2">
      <c r="A170" s="32" t="s">
        <v>545</v>
      </c>
    </row>
    <row r="171" spans="1:15" x14ac:dyDescent="0.2">
      <c r="A171" s="32" t="s">
        <v>546</v>
      </c>
    </row>
    <row r="172" spans="1:15" x14ac:dyDescent="0.2">
      <c r="A172" s="32" t="s">
        <v>547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topLeftCell="A4" zoomScaleNormal="100" workbookViewId="0">
      <pane xSplit="2" ySplit="6" topLeftCell="D10" activePane="bottomRight" state="frozen"/>
      <selection activeCell="A4" sqref="A4"/>
      <selection pane="topRight" activeCell="C4" sqref="C4"/>
      <selection pane="bottomLeft" activeCell="A11" sqref="A11"/>
      <selection pane="bottomRight" activeCell="A4" sqref="A4"/>
    </sheetView>
  </sheetViews>
  <sheetFormatPr defaultRowHeight="12.75" x14ac:dyDescent="0.2"/>
  <cols>
    <col min="1" max="1" width="19" style="32" customWidth="1"/>
    <col min="2" max="2" width="49.5703125" style="35" customWidth="1"/>
    <col min="3" max="3" width="16.42578125" style="36" customWidth="1"/>
    <col min="4" max="5" width="17.7109375" style="37" bestFit="1" customWidth="1"/>
    <col min="6" max="6" width="15.7109375" style="36" customWidth="1"/>
    <col min="7" max="8" width="13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16.42578125" style="32" customWidth="1"/>
    <col min="260" max="261" width="17.7109375" style="32" bestFit="1" customWidth="1"/>
    <col min="262" max="262" width="15.7109375" style="32" customWidth="1"/>
    <col min="263" max="263" width="15.7109375" style="32" bestFit="1" customWidth="1"/>
    <col min="264" max="264" width="19.7109375" style="32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16.42578125" style="32" customWidth="1"/>
    <col min="516" max="517" width="17.7109375" style="32" bestFit="1" customWidth="1"/>
    <col min="518" max="518" width="15.7109375" style="32" customWidth="1"/>
    <col min="519" max="519" width="15.7109375" style="32" bestFit="1" customWidth="1"/>
    <col min="520" max="520" width="19.7109375" style="32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16.42578125" style="32" customWidth="1"/>
    <col min="772" max="773" width="17.7109375" style="32" bestFit="1" customWidth="1"/>
    <col min="774" max="774" width="15.7109375" style="32" customWidth="1"/>
    <col min="775" max="775" width="15.7109375" style="32" bestFit="1" customWidth="1"/>
    <col min="776" max="776" width="19.7109375" style="32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16.42578125" style="32" customWidth="1"/>
    <col min="1028" max="1029" width="17.7109375" style="32" bestFit="1" customWidth="1"/>
    <col min="1030" max="1030" width="15.7109375" style="32" customWidth="1"/>
    <col min="1031" max="1031" width="15.7109375" style="32" bestFit="1" customWidth="1"/>
    <col min="1032" max="1032" width="19.7109375" style="32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16.42578125" style="32" customWidth="1"/>
    <col min="1284" max="1285" width="17.7109375" style="32" bestFit="1" customWidth="1"/>
    <col min="1286" max="1286" width="15.7109375" style="32" customWidth="1"/>
    <col min="1287" max="1287" width="15.7109375" style="32" bestFit="1" customWidth="1"/>
    <col min="1288" max="1288" width="19.7109375" style="32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16.42578125" style="32" customWidth="1"/>
    <col min="1540" max="1541" width="17.7109375" style="32" bestFit="1" customWidth="1"/>
    <col min="1542" max="1542" width="15.7109375" style="32" customWidth="1"/>
    <col min="1543" max="1543" width="15.7109375" style="32" bestFit="1" customWidth="1"/>
    <col min="1544" max="1544" width="19.7109375" style="32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16.42578125" style="32" customWidth="1"/>
    <col min="1796" max="1797" width="17.7109375" style="32" bestFit="1" customWidth="1"/>
    <col min="1798" max="1798" width="15.7109375" style="32" customWidth="1"/>
    <col min="1799" max="1799" width="15.7109375" style="32" bestFit="1" customWidth="1"/>
    <col min="1800" max="1800" width="19.7109375" style="32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16.42578125" style="32" customWidth="1"/>
    <col min="2052" max="2053" width="17.7109375" style="32" bestFit="1" customWidth="1"/>
    <col min="2054" max="2054" width="15.7109375" style="32" customWidth="1"/>
    <col min="2055" max="2055" width="15.7109375" style="32" bestFit="1" customWidth="1"/>
    <col min="2056" max="2056" width="19.7109375" style="32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16.42578125" style="32" customWidth="1"/>
    <col min="2308" max="2309" width="17.7109375" style="32" bestFit="1" customWidth="1"/>
    <col min="2310" max="2310" width="15.7109375" style="32" customWidth="1"/>
    <col min="2311" max="2311" width="15.7109375" style="32" bestFit="1" customWidth="1"/>
    <col min="2312" max="2312" width="19.7109375" style="32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16.42578125" style="32" customWidth="1"/>
    <col min="2564" max="2565" width="17.7109375" style="32" bestFit="1" customWidth="1"/>
    <col min="2566" max="2566" width="15.7109375" style="32" customWidth="1"/>
    <col min="2567" max="2567" width="15.7109375" style="32" bestFit="1" customWidth="1"/>
    <col min="2568" max="2568" width="19.7109375" style="32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16.42578125" style="32" customWidth="1"/>
    <col min="2820" max="2821" width="17.7109375" style="32" bestFit="1" customWidth="1"/>
    <col min="2822" max="2822" width="15.7109375" style="32" customWidth="1"/>
    <col min="2823" max="2823" width="15.7109375" style="32" bestFit="1" customWidth="1"/>
    <col min="2824" max="2824" width="19.7109375" style="32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16.42578125" style="32" customWidth="1"/>
    <col min="3076" max="3077" width="17.7109375" style="32" bestFit="1" customWidth="1"/>
    <col min="3078" max="3078" width="15.7109375" style="32" customWidth="1"/>
    <col min="3079" max="3079" width="15.7109375" style="32" bestFit="1" customWidth="1"/>
    <col min="3080" max="3080" width="19.7109375" style="32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16.42578125" style="32" customWidth="1"/>
    <col min="3332" max="3333" width="17.7109375" style="32" bestFit="1" customWidth="1"/>
    <col min="3334" max="3334" width="15.7109375" style="32" customWidth="1"/>
    <col min="3335" max="3335" width="15.7109375" style="32" bestFit="1" customWidth="1"/>
    <col min="3336" max="3336" width="19.7109375" style="32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16.42578125" style="32" customWidth="1"/>
    <col min="3588" max="3589" width="17.7109375" style="32" bestFit="1" customWidth="1"/>
    <col min="3590" max="3590" width="15.7109375" style="32" customWidth="1"/>
    <col min="3591" max="3591" width="15.7109375" style="32" bestFit="1" customWidth="1"/>
    <col min="3592" max="3592" width="19.7109375" style="32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16.42578125" style="32" customWidth="1"/>
    <col min="3844" max="3845" width="17.7109375" style="32" bestFit="1" customWidth="1"/>
    <col min="3846" max="3846" width="15.7109375" style="32" customWidth="1"/>
    <col min="3847" max="3847" width="15.7109375" style="32" bestFit="1" customWidth="1"/>
    <col min="3848" max="3848" width="19.7109375" style="32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16.42578125" style="32" customWidth="1"/>
    <col min="4100" max="4101" width="17.7109375" style="32" bestFit="1" customWidth="1"/>
    <col min="4102" max="4102" width="15.7109375" style="32" customWidth="1"/>
    <col min="4103" max="4103" width="15.7109375" style="32" bestFit="1" customWidth="1"/>
    <col min="4104" max="4104" width="19.7109375" style="32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16.42578125" style="32" customWidth="1"/>
    <col min="4356" max="4357" width="17.7109375" style="32" bestFit="1" customWidth="1"/>
    <col min="4358" max="4358" width="15.7109375" style="32" customWidth="1"/>
    <col min="4359" max="4359" width="15.7109375" style="32" bestFit="1" customWidth="1"/>
    <col min="4360" max="4360" width="19.7109375" style="32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16.42578125" style="32" customWidth="1"/>
    <col min="4612" max="4613" width="17.7109375" style="32" bestFit="1" customWidth="1"/>
    <col min="4614" max="4614" width="15.7109375" style="32" customWidth="1"/>
    <col min="4615" max="4615" width="15.7109375" style="32" bestFit="1" customWidth="1"/>
    <col min="4616" max="4616" width="19.7109375" style="32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16.42578125" style="32" customWidth="1"/>
    <col min="4868" max="4869" width="17.7109375" style="32" bestFit="1" customWidth="1"/>
    <col min="4870" max="4870" width="15.7109375" style="32" customWidth="1"/>
    <col min="4871" max="4871" width="15.7109375" style="32" bestFit="1" customWidth="1"/>
    <col min="4872" max="4872" width="19.7109375" style="32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16.42578125" style="32" customWidth="1"/>
    <col min="5124" max="5125" width="17.7109375" style="32" bestFit="1" customWidth="1"/>
    <col min="5126" max="5126" width="15.7109375" style="32" customWidth="1"/>
    <col min="5127" max="5127" width="15.7109375" style="32" bestFit="1" customWidth="1"/>
    <col min="5128" max="5128" width="19.7109375" style="32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16.42578125" style="32" customWidth="1"/>
    <col min="5380" max="5381" width="17.7109375" style="32" bestFit="1" customWidth="1"/>
    <col min="5382" max="5382" width="15.7109375" style="32" customWidth="1"/>
    <col min="5383" max="5383" width="15.7109375" style="32" bestFit="1" customWidth="1"/>
    <col min="5384" max="5384" width="19.7109375" style="32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16.42578125" style="32" customWidth="1"/>
    <col min="5636" max="5637" width="17.7109375" style="32" bestFit="1" customWidth="1"/>
    <col min="5638" max="5638" width="15.7109375" style="32" customWidth="1"/>
    <col min="5639" max="5639" width="15.7109375" style="32" bestFit="1" customWidth="1"/>
    <col min="5640" max="5640" width="19.7109375" style="32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16.42578125" style="32" customWidth="1"/>
    <col min="5892" max="5893" width="17.7109375" style="32" bestFit="1" customWidth="1"/>
    <col min="5894" max="5894" width="15.7109375" style="32" customWidth="1"/>
    <col min="5895" max="5895" width="15.7109375" style="32" bestFit="1" customWidth="1"/>
    <col min="5896" max="5896" width="19.7109375" style="32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16.42578125" style="32" customWidth="1"/>
    <col min="6148" max="6149" width="17.7109375" style="32" bestFit="1" customWidth="1"/>
    <col min="6150" max="6150" width="15.7109375" style="32" customWidth="1"/>
    <col min="6151" max="6151" width="15.7109375" style="32" bestFit="1" customWidth="1"/>
    <col min="6152" max="6152" width="19.7109375" style="32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16.42578125" style="32" customWidth="1"/>
    <col min="6404" max="6405" width="17.7109375" style="32" bestFit="1" customWidth="1"/>
    <col min="6406" max="6406" width="15.7109375" style="32" customWidth="1"/>
    <col min="6407" max="6407" width="15.7109375" style="32" bestFit="1" customWidth="1"/>
    <col min="6408" max="6408" width="19.7109375" style="32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16.42578125" style="32" customWidth="1"/>
    <col min="6660" max="6661" width="17.7109375" style="32" bestFit="1" customWidth="1"/>
    <col min="6662" max="6662" width="15.7109375" style="32" customWidth="1"/>
    <col min="6663" max="6663" width="15.7109375" style="32" bestFit="1" customWidth="1"/>
    <col min="6664" max="6664" width="19.7109375" style="32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16.42578125" style="32" customWidth="1"/>
    <col min="6916" max="6917" width="17.7109375" style="32" bestFit="1" customWidth="1"/>
    <col min="6918" max="6918" width="15.7109375" style="32" customWidth="1"/>
    <col min="6919" max="6919" width="15.7109375" style="32" bestFit="1" customWidth="1"/>
    <col min="6920" max="6920" width="19.7109375" style="32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16.42578125" style="32" customWidth="1"/>
    <col min="7172" max="7173" width="17.7109375" style="32" bestFit="1" customWidth="1"/>
    <col min="7174" max="7174" width="15.7109375" style="32" customWidth="1"/>
    <col min="7175" max="7175" width="15.7109375" style="32" bestFit="1" customWidth="1"/>
    <col min="7176" max="7176" width="19.7109375" style="32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16.42578125" style="32" customWidth="1"/>
    <col min="7428" max="7429" width="17.7109375" style="32" bestFit="1" customWidth="1"/>
    <col min="7430" max="7430" width="15.7109375" style="32" customWidth="1"/>
    <col min="7431" max="7431" width="15.7109375" style="32" bestFit="1" customWidth="1"/>
    <col min="7432" max="7432" width="19.7109375" style="32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16.42578125" style="32" customWidth="1"/>
    <col min="7684" max="7685" width="17.7109375" style="32" bestFit="1" customWidth="1"/>
    <col min="7686" max="7686" width="15.7109375" style="32" customWidth="1"/>
    <col min="7687" max="7687" width="15.7109375" style="32" bestFit="1" customWidth="1"/>
    <col min="7688" max="7688" width="19.7109375" style="32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16.42578125" style="32" customWidth="1"/>
    <col min="7940" max="7941" width="17.7109375" style="32" bestFit="1" customWidth="1"/>
    <col min="7942" max="7942" width="15.7109375" style="32" customWidth="1"/>
    <col min="7943" max="7943" width="15.7109375" style="32" bestFit="1" customWidth="1"/>
    <col min="7944" max="7944" width="19.7109375" style="32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16.42578125" style="32" customWidth="1"/>
    <col min="8196" max="8197" width="17.7109375" style="32" bestFit="1" customWidth="1"/>
    <col min="8198" max="8198" width="15.7109375" style="32" customWidth="1"/>
    <col min="8199" max="8199" width="15.7109375" style="32" bestFit="1" customWidth="1"/>
    <col min="8200" max="8200" width="19.7109375" style="32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16.42578125" style="32" customWidth="1"/>
    <col min="8452" max="8453" width="17.7109375" style="32" bestFit="1" customWidth="1"/>
    <col min="8454" max="8454" width="15.7109375" style="32" customWidth="1"/>
    <col min="8455" max="8455" width="15.7109375" style="32" bestFit="1" customWidth="1"/>
    <col min="8456" max="8456" width="19.7109375" style="32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16.42578125" style="32" customWidth="1"/>
    <col min="8708" max="8709" width="17.7109375" style="32" bestFit="1" customWidth="1"/>
    <col min="8710" max="8710" width="15.7109375" style="32" customWidth="1"/>
    <col min="8711" max="8711" width="15.7109375" style="32" bestFit="1" customWidth="1"/>
    <col min="8712" max="8712" width="19.7109375" style="32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16.42578125" style="32" customWidth="1"/>
    <col min="8964" max="8965" width="17.7109375" style="32" bestFit="1" customWidth="1"/>
    <col min="8966" max="8966" width="15.7109375" style="32" customWidth="1"/>
    <col min="8967" max="8967" width="15.7109375" style="32" bestFit="1" customWidth="1"/>
    <col min="8968" max="8968" width="19.7109375" style="32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16.42578125" style="32" customWidth="1"/>
    <col min="9220" max="9221" width="17.7109375" style="32" bestFit="1" customWidth="1"/>
    <col min="9222" max="9222" width="15.7109375" style="32" customWidth="1"/>
    <col min="9223" max="9223" width="15.7109375" style="32" bestFit="1" customWidth="1"/>
    <col min="9224" max="9224" width="19.7109375" style="32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16.42578125" style="32" customWidth="1"/>
    <col min="9476" max="9477" width="17.7109375" style="32" bestFit="1" customWidth="1"/>
    <col min="9478" max="9478" width="15.7109375" style="32" customWidth="1"/>
    <col min="9479" max="9479" width="15.7109375" style="32" bestFit="1" customWidth="1"/>
    <col min="9480" max="9480" width="19.7109375" style="32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16.42578125" style="32" customWidth="1"/>
    <col min="9732" max="9733" width="17.7109375" style="32" bestFit="1" customWidth="1"/>
    <col min="9734" max="9734" width="15.7109375" style="32" customWidth="1"/>
    <col min="9735" max="9735" width="15.7109375" style="32" bestFit="1" customWidth="1"/>
    <col min="9736" max="9736" width="19.7109375" style="32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16.42578125" style="32" customWidth="1"/>
    <col min="9988" max="9989" width="17.7109375" style="32" bestFit="1" customWidth="1"/>
    <col min="9990" max="9990" width="15.7109375" style="32" customWidth="1"/>
    <col min="9991" max="9991" width="15.7109375" style="32" bestFit="1" customWidth="1"/>
    <col min="9992" max="9992" width="19.7109375" style="32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16.42578125" style="32" customWidth="1"/>
    <col min="10244" max="10245" width="17.7109375" style="32" bestFit="1" customWidth="1"/>
    <col min="10246" max="10246" width="15.7109375" style="32" customWidth="1"/>
    <col min="10247" max="10247" width="15.7109375" style="32" bestFit="1" customWidth="1"/>
    <col min="10248" max="10248" width="19.7109375" style="32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16.42578125" style="32" customWidth="1"/>
    <col min="10500" max="10501" width="17.7109375" style="32" bestFit="1" customWidth="1"/>
    <col min="10502" max="10502" width="15.7109375" style="32" customWidth="1"/>
    <col min="10503" max="10503" width="15.7109375" style="32" bestFit="1" customWidth="1"/>
    <col min="10504" max="10504" width="19.7109375" style="32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16.42578125" style="32" customWidth="1"/>
    <col min="10756" max="10757" width="17.7109375" style="32" bestFit="1" customWidth="1"/>
    <col min="10758" max="10758" width="15.7109375" style="32" customWidth="1"/>
    <col min="10759" max="10759" width="15.7109375" style="32" bestFit="1" customWidth="1"/>
    <col min="10760" max="10760" width="19.7109375" style="32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16.42578125" style="32" customWidth="1"/>
    <col min="11012" max="11013" width="17.7109375" style="32" bestFit="1" customWidth="1"/>
    <col min="11014" max="11014" width="15.7109375" style="32" customWidth="1"/>
    <col min="11015" max="11015" width="15.7109375" style="32" bestFit="1" customWidth="1"/>
    <col min="11016" max="11016" width="19.7109375" style="32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16.42578125" style="32" customWidth="1"/>
    <col min="11268" max="11269" width="17.7109375" style="32" bestFit="1" customWidth="1"/>
    <col min="11270" max="11270" width="15.7109375" style="32" customWidth="1"/>
    <col min="11271" max="11271" width="15.7109375" style="32" bestFit="1" customWidth="1"/>
    <col min="11272" max="11272" width="19.7109375" style="32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16.42578125" style="32" customWidth="1"/>
    <col min="11524" max="11525" width="17.7109375" style="32" bestFit="1" customWidth="1"/>
    <col min="11526" max="11526" width="15.7109375" style="32" customWidth="1"/>
    <col min="11527" max="11527" width="15.7109375" style="32" bestFit="1" customWidth="1"/>
    <col min="11528" max="11528" width="19.7109375" style="32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16.42578125" style="32" customWidth="1"/>
    <col min="11780" max="11781" width="17.7109375" style="32" bestFit="1" customWidth="1"/>
    <col min="11782" max="11782" width="15.7109375" style="32" customWidth="1"/>
    <col min="11783" max="11783" width="15.7109375" style="32" bestFit="1" customWidth="1"/>
    <col min="11784" max="11784" width="19.7109375" style="32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16.42578125" style="32" customWidth="1"/>
    <col min="12036" max="12037" width="17.7109375" style="32" bestFit="1" customWidth="1"/>
    <col min="12038" max="12038" width="15.7109375" style="32" customWidth="1"/>
    <col min="12039" max="12039" width="15.7109375" style="32" bestFit="1" customWidth="1"/>
    <col min="12040" max="12040" width="19.7109375" style="32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16.42578125" style="32" customWidth="1"/>
    <col min="12292" max="12293" width="17.7109375" style="32" bestFit="1" customWidth="1"/>
    <col min="12294" max="12294" width="15.7109375" style="32" customWidth="1"/>
    <col min="12295" max="12295" width="15.7109375" style="32" bestFit="1" customWidth="1"/>
    <col min="12296" max="12296" width="19.7109375" style="32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16.42578125" style="32" customWidth="1"/>
    <col min="12548" max="12549" width="17.7109375" style="32" bestFit="1" customWidth="1"/>
    <col min="12550" max="12550" width="15.7109375" style="32" customWidth="1"/>
    <col min="12551" max="12551" width="15.7109375" style="32" bestFit="1" customWidth="1"/>
    <col min="12552" max="12552" width="19.7109375" style="32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16.42578125" style="32" customWidth="1"/>
    <col min="12804" max="12805" width="17.7109375" style="32" bestFit="1" customWidth="1"/>
    <col min="12806" max="12806" width="15.7109375" style="32" customWidth="1"/>
    <col min="12807" max="12807" width="15.7109375" style="32" bestFit="1" customWidth="1"/>
    <col min="12808" max="12808" width="19.7109375" style="32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16.42578125" style="32" customWidth="1"/>
    <col min="13060" max="13061" width="17.7109375" style="32" bestFit="1" customWidth="1"/>
    <col min="13062" max="13062" width="15.7109375" style="32" customWidth="1"/>
    <col min="13063" max="13063" width="15.7109375" style="32" bestFit="1" customWidth="1"/>
    <col min="13064" max="13064" width="19.7109375" style="32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16.42578125" style="32" customWidth="1"/>
    <col min="13316" max="13317" width="17.7109375" style="32" bestFit="1" customWidth="1"/>
    <col min="13318" max="13318" width="15.7109375" style="32" customWidth="1"/>
    <col min="13319" max="13319" width="15.7109375" style="32" bestFit="1" customWidth="1"/>
    <col min="13320" max="13320" width="19.7109375" style="32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16.42578125" style="32" customWidth="1"/>
    <col min="13572" max="13573" width="17.7109375" style="32" bestFit="1" customWidth="1"/>
    <col min="13574" max="13574" width="15.7109375" style="32" customWidth="1"/>
    <col min="13575" max="13575" width="15.7109375" style="32" bestFit="1" customWidth="1"/>
    <col min="13576" max="13576" width="19.7109375" style="32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16.42578125" style="32" customWidth="1"/>
    <col min="13828" max="13829" width="17.7109375" style="32" bestFit="1" customWidth="1"/>
    <col min="13830" max="13830" width="15.7109375" style="32" customWidth="1"/>
    <col min="13831" max="13831" width="15.7109375" style="32" bestFit="1" customWidth="1"/>
    <col min="13832" max="13832" width="19.7109375" style="32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16.42578125" style="32" customWidth="1"/>
    <col min="14084" max="14085" width="17.7109375" style="32" bestFit="1" customWidth="1"/>
    <col min="14086" max="14086" width="15.7109375" style="32" customWidth="1"/>
    <col min="14087" max="14087" width="15.7109375" style="32" bestFit="1" customWidth="1"/>
    <col min="14088" max="14088" width="19.7109375" style="32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16.42578125" style="32" customWidth="1"/>
    <col min="14340" max="14341" width="17.7109375" style="32" bestFit="1" customWidth="1"/>
    <col min="14342" max="14342" width="15.7109375" style="32" customWidth="1"/>
    <col min="14343" max="14343" width="15.7109375" style="32" bestFit="1" customWidth="1"/>
    <col min="14344" max="14344" width="19.7109375" style="32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16.42578125" style="32" customWidth="1"/>
    <col min="14596" max="14597" width="17.7109375" style="32" bestFit="1" customWidth="1"/>
    <col min="14598" max="14598" width="15.7109375" style="32" customWidth="1"/>
    <col min="14599" max="14599" width="15.7109375" style="32" bestFit="1" customWidth="1"/>
    <col min="14600" max="14600" width="19.7109375" style="32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16.42578125" style="32" customWidth="1"/>
    <col min="14852" max="14853" width="17.7109375" style="32" bestFit="1" customWidth="1"/>
    <col min="14854" max="14854" width="15.7109375" style="32" customWidth="1"/>
    <col min="14855" max="14855" width="15.7109375" style="32" bestFit="1" customWidth="1"/>
    <col min="14856" max="14856" width="19.7109375" style="32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16.42578125" style="32" customWidth="1"/>
    <col min="15108" max="15109" width="17.7109375" style="32" bestFit="1" customWidth="1"/>
    <col min="15110" max="15110" width="15.7109375" style="32" customWidth="1"/>
    <col min="15111" max="15111" width="15.7109375" style="32" bestFit="1" customWidth="1"/>
    <col min="15112" max="15112" width="19.7109375" style="32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16.42578125" style="32" customWidth="1"/>
    <col min="15364" max="15365" width="17.7109375" style="32" bestFit="1" customWidth="1"/>
    <col min="15366" max="15366" width="15.7109375" style="32" customWidth="1"/>
    <col min="15367" max="15367" width="15.7109375" style="32" bestFit="1" customWidth="1"/>
    <col min="15368" max="15368" width="19.7109375" style="32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16.42578125" style="32" customWidth="1"/>
    <col min="15620" max="15621" width="17.7109375" style="32" bestFit="1" customWidth="1"/>
    <col min="15622" max="15622" width="15.7109375" style="32" customWidth="1"/>
    <col min="15623" max="15623" width="15.7109375" style="32" bestFit="1" customWidth="1"/>
    <col min="15624" max="15624" width="19.7109375" style="32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16.42578125" style="32" customWidth="1"/>
    <col min="15876" max="15877" width="17.7109375" style="32" bestFit="1" customWidth="1"/>
    <col min="15878" max="15878" width="15.7109375" style="32" customWidth="1"/>
    <col min="15879" max="15879" width="15.7109375" style="32" bestFit="1" customWidth="1"/>
    <col min="15880" max="15880" width="19.7109375" style="32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16.42578125" style="32" customWidth="1"/>
    <col min="16132" max="16133" width="17.7109375" style="32" bestFit="1" customWidth="1"/>
    <col min="16134" max="16134" width="15.7109375" style="32" customWidth="1"/>
    <col min="16135" max="16135" width="15.7109375" style="32" bestFit="1" customWidth="1"/>
    <col min="16136" max="16136" width="19.7109375" style="32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20.25" hidden="1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39"/>
      <c r="M2" s="39"/>
      <c r="N2" s="39"/>
      <c r="O2" s="39"/>
    </row>
    <row r="3" spans="1:15" ht="18" hidden="1" customHeight="1" x14ac:dyDescent="0.2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8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">
      <c r="A5" s="205" t="s">
        <v>53</v>
      </c>
      <c r="B5" s="205"/>
      <c r="C5" s="205"/>
      <c r="D5" s="205"/>
      <c r="E5" s="205"/>
      <c r="F5" s="205"/>
      <c r="G5" s="205"/>
      <c r="H5" s="205"/>
      <c r="I5" s="38"/>
      <c r="J5" s="38"/>
      <c r="K5" s="38"/>
      <c r="L5" s="39"/>
      <c r="M5" s="39"/>
      <c r="N5" s="39"/>
      <c r="O5" s="39"/>
    </row>
    <row r="6" spans="1:15" ht="18" x14ac:dyDescent="0.2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7" x14ac:dyDescent="0.25">
      <c r="A7" s="204" t="s">
        <v>3</v>
      </c>
      <c r="B7" s="204"/>
      <c r="C7" s="51" t="s">
        <v>260</v>
      </c>
      <c r="D7" s="51" t="s">
        <v>2851</v>
      </c>
      <c r="E7" s="51" t="s">
        <v>2852</v>
      </c>
      <c r="F7" s="51" t="s">
        <v>261</v>
      </c>
      <c r="G7" s="51" t="s">
        <v>262</v>
      </c>
      <c r="H7" s="51" t="s">
        <v>263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">
      <c r="A8" s="203">
        <v>1</v>
      </c>
      <c r="B8" s="203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">
      <c r="A9" s="55" t="s">
        <v>27</v>
      </c>
      <c r="B9" s="55" t="s">
        <v>26</v>
      </c>
      <c r="C9" s="59" t="s">
        <v>28</v>
      </c>
      <c r="D9" s="59" t="s">
        <v>28</v>
      </c>
      <c r="E9" s="59" t="s">
        <v>28</v>
      </c>
      <c r="F9" s="59" t="s">
        <v>28</v>
      </c>
      <c r="G9" s="59" t="s">
        <v>26</v>
      </c>
      <c r="H9" s="59" t="s">
        <v>26</v>
      </c>
      <c r="I9" s="39"/>
      <c r="J9" s="39"/>
      <c r="K9" s="39"/>
      <c r="L9" s="39"/>
      <c r="M9" s="54"/>
      <c r="N9" s="54"/>
      <c r="O9" s="54"/>
    </row>
    <row r="10" spans="1:15" x14ac:dyDescent="0.2">
      <c r="A10" s="85" t="s">
        <v>29</v>
      </c>
      <c r="B10" s="85" t="s">
        <v>26</v>
      </c>
      <c r="C10" s="86">
        <f>+C11+C14+C16+C18+C24+C26</f>
        <v>16487895.020000001</v>
      </c>
      <c r="D10" s="87">
        <f>+D11+D14+D16+D18+D24+D26</f>
        <v>18882733</v>
      </c>
      <c r="E10" s="87">
        <f>+E11+E14+E16+E18+E24+E26</f>
        <v>19443053</v>
      </c>
      <c r="F10" s="86">
        <f>+F11+F14+F16+F18+F24+F26</f>
        <v>18267643.960000001</v>
      </c>
      <c r="G10" s="86">
        <f>+F10/C10*100</f>
        <v>110.79427627262997</v>
      </c>
      <c r="H10" s="86">
        <f>+F10/E10*100</f>
        <v>93.954606614506488</v>
      </c>
      <c r="I10" s="57"/>
      <c r="J10" s="57"/>
      <c r="K10" s="57"/>
      <c r="L10" s="57"/>
      <c r="M10" s="56"/>
      <c r="N10" s="56"/>
      <c r="O10" s="56"/>
    </row>
    <row r="11" spans="1:15" x14ac:dyDescent="0.2">
      <c r="A11" s="81" t="s">
        <v>54</v>
      </c>
      <c r="B11" s="82" t="s">
        <v>55</v>
      </c>
      <c r="C11" s="83">
        <f>+C12+C13</f>
        <v>10362954.190000001</v>
      </c>
      <c r="D11" s="84">
        <f>+D12+D13</f>
        <v>12326531</v>
      </c>
      <c r="E11" s="84">
        <f>+E12+E13</f>
        <v>11428799</v>
      </c>
      <c r="F11" s="83">
        <f>+F12+F13</f>
        <v>11819701.76</v>
      </c>
      <c r="G11" s="83">
        <f t="shared" ref="G11:G47" si="0">+F11/C11*100</f>
        <v>114.05726150372955</v>
      </c>
      <c r="H11" s="83">
        <f t="shared" ref="H11:H47" si="1">+F11/E11*100</f>
        <v>103.42033104265811</v>
      </c>
      <c r="I11" s="57"/>
      <c r="J11" s="57"/>
      <c r="K11" s="57"/>
      <c r="L11" s="57"/>
      <c r="M11" s="56"/>
      <c r="N11" s="56"/>
      <c r="O11" s="56"/>
    </row>
    <row r="12" spans="1:15" x14ac:dyDescent="0.2">
      <c r="A12" s="63" t="s">
        <v>56</v>
      </c>
      <c r="B12" s="64" t="s">
        <v>55</v>
      </c>
      <c r="C12" s="116">
        <v>10329675.710000001</v>
      </c>
      <c r="D12" s="116">
        <v>12249111</v>
      </c>
      <c r="E12" s="116">
        <v>11382426</v>
      </c>
      <c r="F12" s="116">
        <v>11759236.92</v>
      </c>
      <c r="G12" s="44">
        <f t="shared" si="0"/>
        <v>113.83936195224467</v>
      </c>
      <c r="H12" s="44">
        <f t="shared" si="1"/>
        <v>103.3104622863351</v>
      </c>
      <c r="I12" s="47"/>
      <c r="J12" s="47"/>
      <c r="K12" s="47"/>
      <c r="L12" s="47"/>
      <c r="M12" s="47"/>
      <c r="N12" s="47"/>
      <c r="O12" s="47"/>
    </row>
    <row r="13" spans="1:15" x14ac:dyDescent="0.2">
      <c r="A13" s="63">
        <v>12</v>
      </c>
      <c r="B13" s="64" t="s">
        <v>74</v>
      </c>
      <c r="C13" s="116">
        <v>33278.480000000003</v>
      </c>
      <c r="D13" s="116">
        <v>77420</v>
      </c>
      <c r="E13" s="116">
        <v>46373</v>
      </c>
      <c r="F13" s="116">
        <v>60464.84</v>
      </c>
      <c r="G13" s="44">
        <f t="shared" ref="G13" si="2">+F13/C13*100</f>
        <v>181.69351484803389</v>
      </c>
      <c r="H13" s="44">
        <f t="shared" ref="H13" si="3">+F13/E13*100</f>
        <v>130.38802751601145</v>
      </c>
      <c r="I13" s="47"/>
      <c r="J13" s="47"/>
      <c r="K13" s="47"/>
      <c r="L13" s="47"/>
      <c r="M13" s="47"/>
      <c r="N13" s="47"/>
      <c r="O13" s="47"/>
    </row>
    <row r="14" spans="1:15" x14ac:dyDescent="0.2">
      <c r="A14" s="81" t="s">
        <v>81</v>
      </c>
      <c r="B14" s="82" t="s">
        <v>487</v>
      </c>
      <c r="C14" s="83">
        <f>+C15</f>
        <v>996352.8</v>
      </c>
      <c r="D14" s="84">
        <f t="shared" ref="D14" si="4">+D15</f>
        <v>1000000</v>
      </c>
      <c r="E14" s="84">
        <f t="shared" ref="E14" si="5">+E15</f>
        <v>1542000</v>
      </c>
      <c r="F14" s="83">
        <f t="shared" ref="F14" si="6">+F15</f>
        <v>1267050.48</v>
      </c>
      <c r="G14" s="83">
        <f t="shared" si="0"/>
        <v>127.16885825984529</v>
      </c>
      <c r="H14" s="83">
        <f t="shared" si="1"/>
        <v>82.169291828793774</v>
      </c>
      <c r="I14" s="57"/>
      <c r="J14" s="57"/>
      <c r="K14" s="57"/>
      <c r="L14" s="57"/>
      <c r="M14" s="56"/>
      <c r="N14" s="56"/>
      <c r="O14" s="56"/>
    </row>
    <row r="15" spans="1:15" x14ac:dyDescent="0.2">
      <c r="A15" s="63" t="s">
        <v>83</v>
      </c>
      <c r="B15" s="64" t="s">
        <v>487</v>
      </c>
      <c r="C15" s="44">
        <v>996352.8</v>
      </c>
      <c r="D15" s="45">
        <v>1000000</v>
      </c>
      <c r="E15" s="45">
        <v>1542000</v>
      </c>
      <c r="F15" s="44">
        <v>1267050.48</v>
      </c>
      <c r="G15" s="44">
        <f t="shared" si="0"/>
        <v>127.16885825984529</v>
      </c>
      <c r="H15" s="44">
        <f t="shared" si="1"/>
        <v>82.169291828793774</v>
      </c>
      <c r="I15" s="47"/>
      <c r="J15" s="47"/>
      <c r="K15" s="47"/>
      <c r="L15" s="47"/>
      <c r="M15" s="47"/>
      <c r="N15" s="47"/>
      <c r="O15" s="47"/>
    </row>
    <row r="16" spans="1:15" x14ac:dyDescent="0.2">
      <c r="A16" s="81" t="s">
        <v>57</v>
      </c>
      <c r="B16" s="82" t="s">
        <v>58</v>
      </c>
      <c r="C16" s="83">
        <f>+C17</f>
        <v>2770886.6</v>
      </c>
      <c r="D16" s="84">
        <f t="shared" ref="D16" si="7">+D17</f>
        <v>3210000</v>
      </c>
      <c r="E16" s="84">
        <f t="shared" ref="E16" si="8">+E17</f>
        <v>4210000</v>
      </c>
      <c r="F16" s="83">
        <f t="shared" ref="F16" si="9">+F17</f>
        <v>2831596.53</v>
      </c>
      <c r="G16" s="83">
        <f t="shared" si="0"/>
        <v>102.19099294788893</v>
      </c>
      <c r="H16" s="83">
        <f t="shared" si="1"/>
        <v>67.258824940617572</v>
      </c>
      <c r="I16" s="57"/>
      <c r="J16" s="57"/>
      <c r="K16" s="57"/>
      <c r="L16" s="57"/>
      <c r="M16" s="56"/>
      <c r="N16" s="56"/>
      <c r="O16" s="56"/>
    </row>
    <row r="17" spans="1:15" x14ac:dyDescent="0.2">
      <c r="A17" s="63" t="s">
        <v>60</v>
      </c>
      <c r="B17" s="64" t="s">
        <v>61</v>
      </c>
      <c r="C17" s="44">
        <v>2770886.6</v>
      </c>
      <c r="D17" s="45">
        <v>3210000</v>
      </c>
      <c r="E17" s="45">
        <v>4210000</v>
      </c>
      <c r="F17" s="44">
        <v>2831596.53</v>
      </c>
      <c r="G17" s="44">
        <f t="shared" si="0"/>
        <v>102.19099294788893</v>
      </c>
      <c r="H17" s="44">
        <f t="shared" si="1"/>
        <v>67.258824940617572</v>
      </c>
      <c r="I17" s="47"/>
      <c r="J17" s="47"/>
      <c r="K17" s="47"/>
      <c r="L17" s="47"/>
      <c r="M17" s="47"/>
      <c r="N17" s="47"/>
      <c r="O17" s="47"/>
    </row>
    <row r="18" spans="1:15" x14ac:dyDescent="0.2">
      <c r="A18" s="81" t="s">
        <v>62</v>
      </c>
      <c r="B18" s="82" t="s">
        <v>63</v>
      </c>
      <c r="C18" s="83">
        <f>SUM(C19:C23)</f>
        <v>2278925.96</v>
      </c>
      <c r="D18" s="84">
        <f>SUM(D19:D23)</f>
        <v>2077031</v>
      </c>
      <c r="E18" s="84">
        <f>SUM(E19:E23)</f>
        <v>2115754</v>
      </c>
      <c r="F18" s="83">
        <f>SUM(F19:F23)</f>
        <v>2248993.66</v>
      </c>
      <c r="G18" s="83">
        <f t="shared" si="0"/>
        <v>98.686561102669629</v>
      </c>
      <c r="H18" s="83">
        <f t="shared" si="1"/>
        <v>106.29750245066299</v>
      </c>
      <c r="I18" s="57"/>
      <c r="J18" s="57"/>
      <c r="K18" s="57"/>
      <c r="L18" s="57"/>
      <c r="M18" s="56"/>
      <c r="N18" s="56"/>
      <c r="O18" s="56"/>
    </row>
    <row r="19" spans="1:15" x14ac:dyDescent="0.2">
      <c r="A19" s="63" t="s">
        <v>64</v>
      </c>
      <c r="B19" s="64" t="s">
        <v>65</v>
      </c>
      <c r="C19" s="44">
        <v>141259.79</v>
      </c>
      <c r="D19" s="45">
        <v>190785</v>
      </c>
      <c r="E19" s="45">
        <v>190785</v>
      </c>
      <c r="F19" s="44">
        <v>299213.25</v>
      </c>
      <c r="G19" s="44">
        <f t="shared" si="0"/>
        <v>211.81770835139992</v>
      </c>
      <c r="H19" s="44">
        <f t="shared" si="1"/>
        <v>156.83269124931206</v>
      </c>
      <c r="I19" s="47"/>
      <c r="J19" s="47"/>
      <c r="K19" s="47"/>
      <c r="L19" s="47"/>
      <c r="M19" s="47"/>
      <c r="N19" s="47"/>
      <c r="O19" s="47"/>
    </row>
    <row r="20" spans="1:15" x14ac:dyDescent="0.2">
      <c r="A20" s="63" t="s">
        <v>75</v>
      </c>
      <c r="B20" s="64" t="s">
        <v>76</v>
      </c>
      <c r="C20" s="44">
        <v>1719666.16</v>
      </c>
      <c r="D20" s="45">
        <v>821745</v>
      </c>
      <c r="E20" s="45">
        <v>1545241</v>
      </c>
      <c r="F20" s="44">
        <v>1525619.72</v>
      </c>
      <c r="G20" s="44">
        <f t="shared" si="0"/>
        <v>88.716040094665814</v>
      </c>
      <c r="H20" s="44">
        <f t="shared" si="1"/>
        <v>98.730212309924468</v>
      </c>
      <c r="I20" s="47"/>
      <c r="J20" s="47"/>
      <c r="K20" s="47"/>
      <c r="L20" s="47"/>
      <c r="M20" s="47"/>
      <c r="N20" s="47"/>
      <c r="O20" s="47"/>
    </row>
    <row r="21" spans="1:15" x14ac:dyDescent="0.2">
      <c r="A21" s="63" t="s">
        <v>66</v>
      </c>
      <c r="B21" s="64" t="s">
        <v>67</v>
      </c>
      <c r="C21" s="116">
        <v>418000.01</v>
      </c>
      <c r="D21" s="45">
        <v>1064501</v>
      </c>
      <c r="E21" s="45">
        <v>379728</v>
      </c>
      <c r="F21" s="116">
        <v>424160.69</v>
      </c>
      <c r="G21" s="44">
        <f t="shared" si="0"/>
        <v>101.47384685469265</v>
      </c>
      <c r="H21" s="44">
        <f t="shared" si="1"/>
        <v>111.70118874562844</v>
      </c>
      <c r="I21" s="47"/>
      <c r="J21" s="47"/>
      <c r="K21" s="47"/>
      <c r="L21" s="47"/>
      <c r="M21" s="47"/>
      <c r="N21" s="47"/>
      <c r="O21" s="47"/>
    </row>
    <row r="22" spans="1:15" x14ac:dyDescent="0.2">
      <c r="A22" s="63" t="s">
        <v>68</v>
      </c>
      <c r="B22" s="64" t="s">
        <v>69</v>
      </c>
      <c r="C22" s="44">
        <v>0</v>
      </c>
      <c r="D22" s="45">
        <v>0</v>
      </c>
      <c r="E22" s="45">
        <v>0</v>
      </c>
      <c r="F22" s="44">
        <v>0</v>
      </c>
      <c r="G22" s="44" t="e">
        <f t="shared" si="0"/>
        <v>#DIV/0!</v>
      </c>
      <c r="H22" s="44" t="e">
        <f t="shared" si="1"/>
        <v>#DIV/0!</v>
      </c>
      <c r="I22" s="47"/>
      <c r="J22" s="47"/>
      <c r="K22" s="47"/>
      <c r="L22" s="47"/>
      <c r="M22" s="47"/>
      <c r="N22" s="47"/>
      <c r="O22" s="47"/>
    </row>
    <row r="23" spans="1:15" x14ac:dyDescent="0.2">
      <c r="A23" s="63" t="s">
        <v>70</v>
      </c>
      <c r="B23" s="64" t="s">
        <v>71</v>
      </c>
      <c r="C23" s="44">
        <v>0</v>
      </c>
      <c r="D23" s="45">
        <v>0</v>
      </c>
      <c r="E23" s="45">
        <v>0</v>
      </c>
      <c r="F23" s="44">
        <v>0</v>
      </c>
      <c r="G23" s="44" t="e">
        <f t="shared" si="0"/>
        <v>#DIV/0!</v>
      </c>
      <c r="H23" s="44" t="e">
        <f t="shared" si="1"/>
        <v>#DIV/0!</v>
      </c>
      <c r="I23" s="47"/>
      <c r="J23" s="47"/>
      <c r="K23" s="47"/>
      <c r="L23" s="47"/>
      <c r="M23" s="47"/>
      <c r="N23" s="47"/>
      <c r="O23" s="47"/>
    </row>
    <row r="24" spans="1:15" x14ac:dyDescent="0.2">
      <c r="A24" s="81" t="s">
        <v>30</v>
      </c>
      <c r="B24" s="82" t="s">
        <v>488</v>
      </c>
      <c r="C24" s="83">
        <f>+C25</f>
        <v>73636.639999999999</v>
      </c>
      <c r="D24" s="84">
        <f t="shared" ref="D24" si="10">+D25</f>
        <v>267671</v>
      </c>
      <c r="E24" s="84">
        <f t="shared" ref="E24" si="11">+E25</f>
        <v>145000</v>
      </c>
      <c r="F24" s="83">
        <f t="shared" ref="F24" si="12">+F25</f>
        <v>99689.98</v>
      </c>
      <c r="G24" s="83">
        <f t="shared" si="0"/>
        <v>135.3809462245969</v>
      </c>
      <c r="H24" s="83">
        <f t="shared" si="1"/>
        <v>68.751710344827586</v>
      </c>
      <c r="I24" s="57"/>
      <c r="J24" s="57"/>
      <c r="K24" s="57"/>
      <c r="L24" s="57"/>
      <c r="M24" s="56"/>
      <c r="N24" s="56"/>
      <c r="O24" s="56"/>
    </row>
    <row r="25" spans="1:15" x14ac:dyDescent="0.2">
      <c r="A25" s="63" t="s">
        <v>32</v>
      </c>
      <c r="B25" s="64" t="s">
        <v>488</v>
      </c>
      <c r="C25" s="44">
        <v>73636.639999999999</v>
      </c>
      <c r="D25" s="45">
        <v>267671</v>
      </c>
      <c r="E25" s="45">
        <v>145000</v>
      </c>
      <c r="F25" s="44">
        <v>99689.98</v>
      </c>
      <c r="G25" s="44">
        <f t="shared" si="0"/>
        <v>135.3809462245969</v>
      </c>
      <c r="H25" s="44">
        <f t="shared" si="1"/>
        <v>68.751710344827586</v>
      </c>
      <c r="I25" s="47"/>
      <c r="J25" s="47"/>
      <c r="K25" s="47"/>
      <c r="L25" s="47"/>
      <c r="M25" s="47"/>
      <c r="N25" s="47"/>
      <c r="O25" s="47"/>
    </row>
    <row r="26" spans="1:15" x14ac:dyDescent="0.2">
      <c r="A26" s="81" t="s">
        <v>339</v>
      </c>
      <c r="B26" s="82" t="s">
        <v>489</v>
      </c>
      <c r="C26" s="83">
        <f>+C27</f>
        <v>5138.83</v>
      </c>
      <c r="D26" s="84">
        <f t="shared" ref="D26" si="13">+D27</f>
        <v>1500</v>
      </c>
      <c r="E26" s="84">
        <f t="shared" ref="E26" si="14">+E27</f>
        <v>1500</v>
      </c>
      <c r="F26" s="83">
        <f t="shared" ref="F26" si="15">+F27</f>
        <v>611.54999999999995</v>
      </c>
      <c r="G26" s="83">
        <f t="shared" si="0"/>
        <v>11.900568806518216</v>
      </c>
      <c r="H26" s="83">
        <f t="shared" si="1"/>
        <v>40.769999999999996</v>
      </c>
      <c r="I26" s="57"/>
      <c r="J26" s="57"/>
      <c r="K26" s="57"/>
      <c r="L26" s="57"/>
      <c r="M26" s="56"/>
      <c r="N26" s="56"/>
      <c r="O26" s="56"/>
    </row>
    <row r="27" spans="1:15" x14ac:dyDescent="0.2">
      <c r="A27" s="63" t="s">
        <v>341</v>
      </c>
      <c r="B27" s="64" t="s">
        <v>489</v>
      </c>
      <c r="C27" s="44">
        <v>5138.83</v>
      </c>
      <c r="D27" s="45">
        <v>1500</v>
      </c>
      <c r="E27" s="45">
        <v>1500</v>
      </c>
      <c r="F27" s="44">
        <v>611.54999999999995</v>
      </c>
      <c r="G27" s="44">
        <f t="shared" si="0"/>
        <v>11.900568806518216</v>
      </c>
      <c r="H27" s="44">
        <f t="shared" si="1"/>
        <v>40.769999999999996</v>
      </c>
      <c r="I27" s="47"/>
      <c r="J27" s="47"/>
      <c r="K27" s="47"/>
      <c r="L27" s="47"/>
      <c r="M27" s="47"/>
      <c r="N27" s="47"/>
      <c r="O27" s="47"/>
    </row>
    <row r="28" spans="1:15" x14ac:dyDescent="0.2">
      <c r="A28" s="85" t="s">
        <v>72</v>
      </c>
      <c r="B28" s="85" t="s">
        <v>26</v>
      </c>
      <c r="C28" s="86">
        <f>+C29+C32+C34+C36+C42+C44+C46</f>
        <v>16855078.350000001</v>
      </c>
      <c r="D28" s="87">
        <f>+D29+D32+D34+D36+D42+D44+D46</f>
        <v>19188881</v>
      </c>
      <c r="E28" s="87">
        <f>+E29+E32+E34+E36+E42+E44+E46</f>
        <v>19245213</v>
      </c>
      <c r="F28" s="86">
        <f>+F29+F32+F34+F36+F42+F44+F46</f>
        <v>17925137.48</v>
      </c>
      <c r="G28" s="86">
        <f t="shared" si="0"/>
        <v>106.34858591446417</v>
      </c>
      <c r="H28" s="86">
        <f t="shared" si="1"/>
        <v>93.140759107212787</v>
      </c>
      <c r="I28" s="58"/>
      <c r="J28" s="58"/>
      <c r="K28" s="58"/>
      <c r="L28" s="58"/>
      <c r="M28" s="58"/>
      <c r="N28" s="58"/>
      <c r="O28" s="58"/>
    </row>
    <row r="29" spans="1:15" x14ac:dyDescent="0.2">
      <c r="A29" s="81" t="s">
        <v>54</v>
      </c>
      <c r="B29" s="82" t="s">
        <v>55</v>
      </c>
      <c r="C29" s="83">
        <f>+C30+C31</f>
        <v>10314116.82</v>
      </c>
      <c r="D29" s="84">
        <f>+D30+D31</f>
        <v>12326531</v>
      </c>
      <c r="E29" s="84">
        <f>+E30+E31</f>
        <v>11895858</v>
      </c>
      <c r="F29" s="83">
        <f>+F30+F31</f>
        <v>12440391.24</v>
      </c>
      <c r="G29" s="83">
        <f t="shared" si="0"/>
        <v>120.61518651676471</v>
      </c>
      <c r="H29" s="83">
        <f t="shared" si="1"/>
        <v>104.57750285855801</v>
      </c>
      <c r="I29" s="57"/>
      <c r="J29" s="57"/>
      <c r="K29" s="57"/>
      <c r="L29" s="57"/>
      <c r="M29" s="56"/>
      <c r="N29" s="56"/>
      <c r="O29" s="56"/>
    </row>
    <row r="30" spans="1:15" x14ac:dyDescent="0.2">
      <c r="A30" s="63" t="s">
        <v>56</v>
      </c>
      <c r="B30" s="64" t="s">
        <v>55</v>
      </c>
      <c r="C30" s="44">
        <v>10314116.82</v>
      </c>
      <c r="D30" s="45">
        <v>12249111</v>
      </c>
      <c r="E30" s="45">
        <v>11849485</v>
      </c>
      <c r="F30" s="44">
        <v>12434070.77</v>
      </c>
      <c r="G30" s="44">
        <f t="shared" si="0"/>
        <v>120.55390671830688</v>
      </c>
      <c r="H30" s="44">
        <f t="shared" si="1"/>
        <v>104.93342765529472</v>
      </c>
      <c r="I30" s="47"/>
      <c r="J30" s="47"/>
      <c r="K30" s="47"/>
      <c r="L30" s="47"/>
      <c r="M30" s="47"/>
      <c r="N30" s="47"/>
      <c r="O30" s="47"/>
    </row>
    <row r="31" spans="1:15" x14ac:dyDescent="0.2">
      <c r="A31" s="63" t="s">
        <v>73</v>
      </c>
      <c r="B31" s="64" t="s">
        <v>74</v>
      </c>
      <c r="C31" s="44">
        <v>0</v>
      </c>
      <c r="D31" s="45">
        <v>77420</v>
      </c>
      <c r="E31" s="45">
        <v>46373</v>
      </c>
      <c r="F31" s="44">
        <v>6320.47</v>
      </c>
      <c r="G31" s="44" t="e">
        <f t="shared" si="0"/>
        <v>#DIV/0!</v>
      </c>
      <c r="H31" s="44">
        <f t="shared" si="1"/>
        <v>13.629633623013394</v>
      </c>
      <c r="I31" s="47"/>
      <c r="J31" s="47"/>
      <c r="K31" s="47"/>
      <c r="L31" s="47"/>
      <c r="M31" s="47"/>
      <c r="N31" s="47"/>
      <c r="O31" s="47"/>
    </row>
    <row r="32" spans="1:15" x14ac:dyDescent="0.2">
      <c r="A32" s="81" t="s">
        <v>81</v>
      </c>
      <c r="B32" s="82" t="s">
        <v>487</v>
      </c>
      <c r="C32" s="83">
        <f>+C33</f>
        <v>1224461.3</v>
      </c>
      <c r="D32" s="84">
        <f t="shared" ref="D32" si="16">+D33</f>
        <v>929200</v>
      </c>
      <c r="E32" s="84">
        <f t="shared" ref="E32" si="17">+E33</f>
        <v>1527380</v>
      </c>
      <c r="F32" s="83">
        <f t="shared" ref="F32" si="18">+F33</f>
        <v>1243689.22</v>
      </c>
      <c r="G32" s="83">
        <f t="shared" si="0"/>
        <v>101.57031667721961</v>
      </c>
      <c r="H32" s="83">
        <f t="shared" si="1"/>
        <v>81.426313032775084</v>
      </c>
      <c r="I32" s="57"/>
      <c r="J32" s="57"/>
      <c r="K32" s="57"/>
      <c r="L32" s="57"/>
      <c r="M32" s="56"/>
      <c r="N32" s="56"/>
      <c r="O32" s="56"/>
    </row>
    <row r="33" spans="1:15" x14ac:dyDescent="0.2">
      <c r="A33" s="63" t="s">
        <v>83</v>
      </c>
      <c r="B33" s="64" t="s">
        <v>487</v>
      </c>
      <c r="C33" s="44">
        <v>1224461.3</v>
      </c>
      <c r="D33" s="45">
        <v>929200</v>
      </c>
      <c r="E33" s="45">
        <v>1527380</v>
      </c>
      <c r="F33" s="44">
        <v>1243689.22</v>
      </c>
      <c r="G33" s="44">
        <f t="shared" si="0"/>
        <v>101.57031667721961</v>
      </c>
      <c r="H33" s="44">
        <f t="shared" si="1"/>
        <v>81.426313032775084</v>
      </c>
      <c r="I33" s="47"/>
      <c r="J33" s="47"/>
      <c r="K33" s="47"/>
      <c r="L33" s="47"/>
      <c r="M33" s="47"/>
      <c r="N33" s="47"/>
      <c r="O33" s="47"/>
    </row>
    <row r="34" spans="1:15" x14ac:dyDescent="0.2">
      <c r="A34" s="81" t="s">
        <v>57</v>
      </c>
      <c r="B34" s="82" t="s">
        <v>58</v>
      </c>
      <c r="C34" s="83">
        <f>+C35</f>
        <v>2846319.56</v>
      </c>
      <c r="D34" s="84">
        <f t="shared" ref="D34" si="19">+D35</f>
        <v>3331600</v>
      </c>
      <c r="E34" s="84">
        <f t="shared" ref="E34" si="20">+E35</f>
        <v>2530063</v>
      </c>
      <c r="F34" s="83">
        <f t="shared" ref="F34" si="21">+F35</f>
        <v>1902954.6</v>
      </c>
      <c r="G34" s="83">
        <f t="shared" si="0"/>
        <v>66.856674378473514</v>
      </c>
      <c r="H34" s="83">
        <f t="shared" si="1"/>
        <v>75.213723927032646</v>
      </c>
      <c r="I34" s="57"/>
      <c r="J34" s="57"/>
      <c r="K34" s="57"/>
      <c r="L34" s="57"/>
      <c r="M34" s="56"/>
      <c r="N34" s="56"/>
      <c r="O34" s="56"/>
    </row>
    <row r="35" spans="1:15" x14ac:dyDescent="0.2">
      <c r="A35" s="63" t="s">
        <v>60</v>
      </c>
      <c r="B35" s="64" t="s">
        <v>61</v>
      </c>
      <c r="C35" s="44">
        <v>2846319.56</v>
      </c>
      <c r="D35" s="45">
        <v>3331600</v>
      </c>
      <c r="E35" s="45">
        <v>2530063</v>
      </c>
      <c r="F35" s="44">
        <v>1902954.6</v>
      </c>
      <c r="G35" s="44">
        <f t="shared" si="0"/>
        <v>66.856674378473514</v>
      </c>
      <c r="H35" s="44">
        <f t="shared" si="1"/>
        <v>75.213723927032646</v>
      </c>
      <c r="I35" s="47"/>
      <c r="J35" s="47"/>
      <c r="K35" s="47"/>
      <c r="L35" s="47"/>
      <c r="M35" s="47"/>
      <c r="N35" s="47"/>
      <c r="O35" s="47"/>
    </row>
    <row r="36" spans="1:15" x14ac:dyDescent="0.2">
      <c r="A36" s="81" t="s">
        <v>62</v>
      </c>
      <c r="B36" s="82" t="s">
        <v>63</v>
      </c>
      <c r="C36" s="83">
        <f>SUM(C37:C41)</f>
        <v>2383614.75</v>
      </c>
      <c r="D36" s="84">
        <f>SUM(D37:D41)</f>
        <v>2407079</v>
      </c>
      <c r="E36" s="84">
        <f>SUM(E37:E41)</f>
        <v>3122112</v>
      </c>
      <c r="F36" s="83">
        <f>SUM(F37:F41)</f>
        <v>2198926.9300000002</v>
      </c>
      <c r="G36" s="83">
        <f t="shared" si="0"/>
        <v>92.251775585798839</v>
      </c>
      <c r="H36" s="83">
        <f t="shared" si="1"/>
        <v>70.430751042883799</v>
      </c>
      <c r="I36" s="57"/>
      <c r="J36" s="57"/>
      <c r="K36" s="57"/>
      <c r="L36" s="57"/>
      <c r="M36" s="56"/>
      <c r="N36" s="56"/>
      <c r="O36" s="56"/>
    </row>
    <row r="37" spans="1:15" x14ac:dyDescent="0.2">
      <c r="A37" s="63" t="s">
        <v>64</v>
      </c>
      <c r="B37" s="64" t="s">
        <v>65</v>
      </c>
      <c r="C37" s="44">
        <v>185269.86</v>
      </c>
      <c r="D37" s="45">
        <v>190785</v>
      </c>
      <c r="E37" s="45">
        <v>219300</v>
      </c>
      <c r="F37" s="44">
        <v>195824.09</v>
      </c>
      <c r="G37" s="44">
        <f t="shared" si="0"/>
        <v>105.69667942751187</v>
      </c>
      <c r="H37" s="44">
        <f t="shared" si="1"/>
        <v>89.295070679434559</v>
      </c>
      <c r="I37" s="47"/>
      <c r="J37" s="47"/>
      <c r="K37" s="47"/>
      <c r="L37" s="47"/>
      <c r="M37" s="47"/>
      <c r="N37" s="47"/>
      <c r="O37" s="47"/>
    </row>
    <row r="38" spans="1:15" x14ac:dyDescent="0.2">
      <c r="A38" s="63" t="s">
        <v>75</v>
      </c>
      <c r="B38" s="64" t="s">
        <v>76</v>
      </c>
      <c r="C38" s="44">
        <v>1671700.49</v>
      </c>
      <c r="D38" s="45">
        <v>1151793</v>
      </c>
      <c r="E38" s="45">
        <v>2523084</v>
      </c>
      <c r="F38" s="44">
        <v>1476505.95</v>
      </c>
      <c r="G38" s="44">
        <f t="shared" si="0"/>
        <v>88.323593779648888</v>
      </c>
      <c r="H38" s="44">
        <f t="shared" si="1"/>
        <v>58.519888755190074</v>
      </c>
      <c r="I38" s="47"/>
      <c r="J38" s="47"/>
      <c r="K38" s="47"/>
      <c r="L38" s="47"/>
      <c r="M38" s="47"/>
      <c r="N38" s="47"/>
      <c r="O38" s="47"/>
    </row>
    <row r="39" spans="1:15" x14ac:dyDescent="0.2">
      <c r="A39" s="63" t="s">
        <v>66</v>
      </c>
      <c r="B39" s="64" t="s">
        <v>67</v>
      </c>
      <c r="C39" s="44">
        <v>526644.4</v>
      </c>
      <c r="D39" s="45">
        <v>1064501</v>
      </c>
      <c r="E39" s="45">
        <v>379728</v>
      </c>
      <c r="F39" s="44">
        <v>526596.89</v>
      </c>
      <c r="G39" s="44">
        <f t="shared" si="0"/>
        <v>99.99097873251857</v>
      </c>
      <c r="H39" s="44">
        <f t="shared" si="1"/>
        <v>138.67739276534783</v>
      </c>
      <c r="I39" s="47"/>
      <c r="J39" s="47"/>
      <c r="K39" s="47"/>
      <c r="L39" s="47"/>
      <c r="M39" s="47"/>
      <c r="N39" s="47"/>
      <c r="O39" s="47"/>
    </row>
    <row r="40" spans="1:15" x14ac:dyDescent="0.2">
      <c r="A40" s="63" t="s">
        <v>68</v>
      </c>
      <c r="B40" s="64" t="s">
        <v>69</v>
      </c>
      <c r="C40" s="44">
        <v>0</v>
      </c>
      <c r="D40" s="45">
        <v>0</v>
      </c>
      <c r="E40" s="45">
        <v>0</v>
      </c>
      <c r="F40" s="44">
        <v>0</v>
      </c>
      <c r="G40" s="44" t="e">
        <f t="shared" si="0"/>
        <v>#DIV/0!</v>
      </c>
      <c r="H40" s="44" t="e">
        <f t="shared" si="1"/>
        <v>#DIV/0!</v>
      </c>
      <c r="I40" s="47"/>
      <c r="J40" s="47"/>
      <c r="K40" s="47"/>
      <c r="L40" s="47"/>
      <c r="M40" s="47"/>
      <c r="N40" s="47"/>
      <c r="O40" s="47"/>
    </row>
    <row r="41" spans="1:15" x14ac:dyDescent="0.2">
      <c r="A41" s="63" t="s">
        <v>70</v>
      </c>
      <c r="B41" s="64" t="s">
        <v>71</v>
      </c>
      <c r="C41" s="44">
        <v>0</v>
      </c>
      <c r="D41" s="45">
        <v>0</v>
      </c>
      <c r="E41" s="45">
        <v>0</v>
      </c>
      <c r="F41" s="44">
        <v>0</v>
      </c>
      <c r="G41" s="44" t="e">
        <f t="shared" si="0"/>
        <v>#DIV/0!</v>
      </c>
      <c r="H41" s="44" t="e">
        <f t="shared" si="1"/>
        <v>#DIV/0!</v>
      </c>
      <c r="I41" s="47"/>
      <c r="J41" s="47"/>
      <c r="K41" s="47"/>
      <c r="L41" s="47"/>
      <c r="M41" s="47"/>
      <c r="N41" s="47"/>
      <c r="O41" s="47"/>
    </row>
    <row r="42" spans="1:15" x14ac:dyDescent="0.2">
      <c r="A42" s="81" t="s">
        <v>30</v>
      </c>
      <c r="B42" s="82" t="s">
        <v>488</v>
      </c>
      <c r="C42" s="83">
        <f>+C43</f>
        <v>86565.92</v>
      </c>
      <c r="D42" s="84">
        <f t="shared" ref="D42" si="22">+D43</f>
        <v>194471</v>
      </c>
      <c r="E42" s="84">
        <f t="shared" ref="E42" si="23">+E43</f>
        <v>169800</v>
      </c>
      <c r="F42" s="83">
        <f t="shared" ref="F42" si="24">+F43</f>
        <v>139175.49</v>
      </c>
      <c r="G42" s="83">
        <f t="shared" si="0"/>
        <v>160.77399743455624</v>
      </c>
      <c r="H42" s="83">
        <f t="shared" si="1"/>
        <v>81.964363957597158</v>
      </c>
      <c r="I42" s="57"/>
      <c r="J42" s="57"/>
      <c r="K42" s="57"/>
      <c r="L42" s="57"/>
      <c r="M42" s="56"/>
      <c r="N42" s="56"/>
      <c r="O42" s="56"/>
    </row>
    <row r="43" spans="1:15" x14ac:dyDescent="0.2">
      <c r="A43" s="63" t="s">
        <v>32</v>
      </c>
      <c r="B43" s="64" t="s">
        <v>488</v>
      </c>
      <c r="C43" s="44">
        <v>86565.92</v>
      </c>
      <c r="D43" s="45">
        <v>194471</v>
      </c>
      <c r="E43" s="45">
        <v>169800</v>
      </c>
      <c r="F43" s="44">
        <v>139175.49</v>
      </c>
      <c r="G43" s="44">
        <f t="shared" si="0"/>
        <v>160.77399743455624</v>
      </c>
      <c r="H43" s="44">
        <f t="shared" si="1"/>
        <v>81.964363957597158</v>
      </c>
      <c r="I43" s="47"/>
      <c r="J43" s="47"/>
      <c r="K43" s="47"/>
      <c r="L43" s="47"/>
      <c r="M43" s="47"/>
      <c r="N43" s="47"/>
      <c r="O43" s="47"/>
    </row>
    <row r="44" spans="1:15" x14ac:dyDescent="0.2">
      <c r="A44" s="81" t="s">
        <v>339</v>
      </c>
      <c r="B44" s="82" t="s">
        <v>489</v>
      </c>
      <c r="C44" s="83">
        <f>+C45</f>
        <v>0</v>
      </c>
      <c r="D44" s="84">
        <f t="shared" ref="D44" si="25">+D45</f>
        <v>0</v>
      </c>
      <c r="E44" s="84">
        <f t="shared" ref="E44" si="26">+E45</f>
        <v>0</v>
      </c>
      <c r="F44" s="83">
        <f t="shared" ref="F44" si="27">+F45</f>
        <v>0</v>
      </c>
      <c r="G44" s="83" t="e">
        <f t="shared" si="0"/>
        <v>#DIV/0!</v>
      </c>
      <c r="H44" s="83" t="e">
        <f t="shared" si="1"/>
        <v>#DIV/0!</v>
      </c>
      <c r="I44" s="57"/>
      <c r="J44" s="57"/>
      <c r="K44" s="57"/>
      <c r="L44" s="57"/>
      <c r="M44" s="56"/>
      <c r="N44" s="56"/>
      <c r="O44" s="56"/>
    </row>
    <row r="45" spans="1:15" x14ac:dyDescent="0.2">
      <c r="A45" s="63" t="s">
        <v>341</v>
      </c>
      <c r="B45" s="64" t="s">
        <v>489</v>
      </c>
      <c r="C45" s="44">
        <v>0</v>
      </c>
      <c r="D45" s="45">
        <v>0</v>
      </c>
      <c r="E45" s="45">
        <v>0</v>
      </c>
      <c r="F45" s="44">
        <v>0</v>
      </c>
      <c r="G45" s="44" t="e">
        <f t="shared" si="0"/>
        <v>#DIV/0!</v>
      </c>
      <c r="H45" s="44" t="e">
        <f t="shared" si="1"/>
        <v>#DIV/0!</v>
      </c>
      <c r="I45" s="47"/>
      <c r="J45" s="47"/>
      <c r="K45" s="47"/>
      <c r="L45" s="47"/>
      <c r="M45" s="47"/>
      <c r="N45" s="47"/>
      <c r="O45" s="47"/>
    </row>
    <row r="46" spans="1:15" x14ac:dyDescent="0.2">
      <c r="A46" s="81" t="s">
        <v>77</v>
      </c>
      <c r="B46" s="82" t="s">
        <v>78</v>
      </c>
      <c r="C46" s="83">
        <f>+C47</f>
        <v>0</v>
      </c>
      <c r="D46" s="84">
        <f t="shared" ref="D46:F46" si="28">+D47</f>
        <v>0</v>
      </c>
      <c r="E46" s="84">
        <f t="shared" si="28"/>
        <v>0</v>
      </c>
      <c r="F46" s="83">
        <f t="shared" si="28"/>
        <v>0</v>
      </c>
      <c r="G46" s="83" t="e">
        <f t="shared" si="0"/>
        <v>#DIV/0!</v>
      </c>
      <c r="H46" s="83" t="e">
        <f t="shared" si="1"/>
        <v>#DIV/0!</v>
      </c>
      <c r="I46" s="57"/>
      <c r="J46" s="57"/>
      <c r="K46" s="57"/>
      <c r="L46" s="57"/>
      <c r="M46" s="56"/>
      <c r="N46" s="56"/>
      <c r="O46" s="56"/>
    </row>
    <row r="47" spans="1:15" x14ac:dyDescent="0.2">
      <c r="A47" s="63" t="s">
        <v>79</v>
      </c>
      <c r="B47" s="64" t="s">
        <v>78</v>
      </c>
      <c r="C47" s="44">
        <v>0</v>
      </c>
      <c r="D47" s="44">
        <v>0</v>
      </c>
      <c r="E47" s="45">
        <v>0</v>
      </c>
      <c r="F47" s="44">
        <v>0</v>
      </c>
      <c r="G47" s="44" t="e">
        <f t="shared" si="0"/>
        <v>#DIV/0!</v>
      </c>
      <c r="H47" s="44" t="e">
        <f t="shared" si="1"/>
        <v>#DIV/0!</v>
      </c>
      <c r="I47" s="47"/>
      <c r="J47" s="47"/>
      <c r="K47" s="47"/>
      <c r="L47" s="47"/>
      <c r="M47" s="47"/>
      <c r="N47" s="47"/>
      <c r="O47" s="47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4" zoomScaleNormal="100" workbookViewId="0">
      <selection activeCell="A4" sqref="A4"/>
    </sheetView>
  </sheetViews>
  <sheetFormatPr defaultRowHeight="12.75" x14ac:dyDescent="0.2"/>
  <cols>
    <col min="1" max="1" width="12" style="32" customWidth="1"/>
    <col min="2" max="2" width="33.42578125" style="35" customWidth="1"/>
    <col min="3" max="3" width="16.42578125" style="36" customWidth="1"/>
    <col min="4" max="5" width="17.7109375" style="37" bestFit="1" customWidth="1"/>
    <col min="6" max="6" width="17" style="36" bestFit="1" customWidth="1"/>
    <col min="7" max="8" width="12.5703125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16.42578125" style="32" customWidth="1"/>
    <col min="260" max="261" width="17.7109375" style="32" bestFit="1" customWidth="1"/>
    <col min="262" max="262" width="15.7109375" style="32" customWidth="1"/>
    <col min="263" max="263" width="15.7109375" style="32" bestFit="1" customWidth="1"/>
    <col min="264" max="264" width="19.7109375" style="32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16.42578125" style="32" customWidth="1"/>
    <col min="516" max="517" width="17.7109375" style="32" bestFit="1" customWidth="1"/>
    <col min="518" max="518" width="15.7109375" style="32" customWidth="1"/>
    <col min="519" max="519" width="15.7109375" style="32" bestFit="1" customWidth="1"/>
    <col min="520" max="520" width="19.7109375" style="32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16.42578125" style="32" customWidth="1"/>
    <col min="772" max="773" width="17.7109375" style="32" bestFit="1" customWidth="1"/>
    <col min="774" max="774" width="15.7109375" style="32" customWidth="1"/>
    <col min="775" max="775" width="15.7109375" style="32" bestFit="1" customWidth="1"/>
    <col min="776" max="776" width="19.7109375" style="32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16.42578125" style="32" customWidth="1"/>
    <col min="1028" max="1029" width="17.7109375" style="32" bestFit="1" customWidth="1"/>
    <col min="1030" max="1030" width="15.7109375" style="32" customWidth="1"/>
    <col min="1031" max="1031" width="15.7109375" style="32" bestFit="1" customWidth="1"/>
    <col min="1032" max="1032" width="19.7109375" style="32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16.42578125" style="32" customWidth="1"/>
    <col min="1284" max="1285" width="17.7109375" style="32" bestFit="1" customWidth="1"/>
    <col min="1286" max="1286" width="15.7109375" style="32" customWidth="1"/>
    <col min="1287" max="1287" width="15.7109375" style="32" bestFit="1" customWidth="1"/>
    <col min="1288" max="1288" width="19.7109375" style="32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16.42578125" style="32" customWidth="1"/>
    <col min="1540" max="1541" width="17.7109375" style="32" bestFit="1" customWidth="1"/>
    <col min="1542" max="1542" width="15.7109375" style="32" customWidth="1"/>
    <col min="1543" max="1543" width="15.7109375" style="32" bestFit="1" customWidth="1"/>
    <col min="1544" max="1544" width="19.7109375" style="32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16.42578125" style="32" customWidth="1"/>
    <col min="1796" max="1797" width="17.7109375" style="32" bestFit="1" customWidth="1"/>
    <col min="1798" max="1798" width="15.7109375" style="32" customWidth="1"/>
    <col min="1799" max="1799" width="15.7109375" style="32" bestFit="1" customWidth="1"/>
    <col min="1800" max="1800" width="19.7109375" style="32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16.42578125" style="32" customWidth="1"/>
    <col min="2052" max="2053" width="17.7109375" style="32" bestFit="1" customWidth="1"/>
    <col min="2054" max="2054" width="15.7109375" style="32" customWidth="1"/>
    <col min="2055" max="2055" width="15.7109375" style="32" bestFit="1" customWidth="1"/>
    <col min="2056" max="2056" width="19.7109375" style="32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16.42578125" style="32" customWidth="1"/>
    <col min="2308" max="2309" width="17.7109375" style="32" bestFit="1" customWidth="1"/>
    <col min="2310" max="2310" width="15.7109375" style="32" customWidth="1"/>
    <col min="2311" max="2311" width="15.7109375" style="32" bestFit="1" customWidth="1"/>
    <col min="2312" max="2312" width="19.7109375" style="32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16.42578125" style="32" customWidth="1"/>
    <col min="2564" max="2565" width="17.7109375" style="32" bestFit="1" customWidth="1"/>
    <col min="2566" max="2566" width="15.7109375" style="32" customWidth="1"/>
    <col min="2567" max="2567" width="15.7109375" style="32" bestFit="1" customWidth="1"/>
    <col min="2568" max="2568" width="19.7109375" style="32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16.42578125" style="32" customWidth="1"/>
    <col min="2820" max="2821" width="17.7109375" style="32" bestFit="1" customWidth="1"/>
    <col min="2822" max="2822" width="15.7109375" style="32" customWidth="1"/>
    <col min="2823" max="2823" width="15.7109375" style="32" bestFit="1" customWidth="1"/>
    <col min="2824" max="2824" width="19.7109375" style="32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16.42578125" style="32" customWidth="1"/>
    <col min="3076" max="3077" width="17.7109375" style="32" bestFit="1" customWidth="1"/>
    <col min="3078" max="3078" width="15.7109375" style="32" customWidth="1"/>
    <col min="3079" max="3079" width="15.7109375" style="32" bestFit="1" customWidth="1"/>
    <col min="3080" max="3080" width="19.7109375" style="32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16.42578125" style="32" customWidth="1"/>
    <col min="3332" max="3333" width="17.7109375" style="32" bestFit="1" customWidth="1"/>
    <col min="3334" max="3334" width="15.7109375" style="32" customWidth="1"/>
    <col min="3335" max="3335" width="15.7109375" style="32" bestFit="1" customWidth="1"/>
    <col min="3336" max="3336" width="19.7109375" style="32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16.42578125" style="32" customWidth="1"/>
    <col min="3588" max="3589" width="17.7109375" style="32" bestFit="1" customWidth="1"/>
    <col min="3590" max="3590" width="15.7109375" style="32" customWidth="1"/>
    <col min="3591" max="3591" width="15.7109375" style="32" bestFit="1" customWidth="1"/>
    <col min="3592" max="3592" width="19.7109375" style="32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16.42578125" style="32" customWidth="1"/>
    <col min="3844" max="3845" width="17.7109375" style="32" bestFit="1" customWidth="1"/>
    <col min="3846" max="3846" width="15.7109375" style="32" customWidth="1"/>
    <col min="3847" max="3847" width="15.7109375" style="32" bestFit="1" customWidth="1"/>
    <col min="3848" max="3848" width="19.7109375" style="32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16.42578125" style="32" customWidth="1"/>
    <col min="4100" max="4101" width="17.7109375" style="32" bestFit="1" customWidth="1"/>
    <col min="4102" max="4102" width="15.7109375" style="32" customWidth="1"/>
    <col min="4103" max="4103" width="15.7109375" style="32" bestFit="1" customWidth="1"/>
    <col min="4104" max="4104" width="19.7109375" style="32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16.42578125" style="32" customWidth="1"/>
    <col min="4356" max="4357" width="17.7109375" style="32" bestFit="1" customWidth="1"/>
    <col min="4358" max="4358" width="15.7109375" style="32" customWidth="1"/>
    <col min="4359" max="4359" width="15.7109375" style="32" bestFit="1" customWidth="1"/>
    <col min="4360" max="4360" width="19.7109375" style="32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16.42578125" style="32" customWidth="1"/>
    <col min="4612" max="4613" width="17.7109375" style="32" bestFit="1" customWidth="1"/>
    <col min="4614" max="4614" width="15.7109375" style="32" customWidth="1"/>
    <col min="4615" max="4615" width="15.7109375" style="32" bestFit="1" customWidth="1"/>
    <col min="4616" max="4616" width="19.7109375" style="32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16.42578125" style="32" customWidth="1"/>
    <col min="4868" max="4869" width="17.7109375" style="32" bestFit="1" customWidth="1"/>
    <col min="4870" max="4870" width="15.7109375" style="32" customWidth="1"/>
    <col min="4871" max="4871" width="15.7109375" style="32" bestFit="1" customWidth="1"/>
    <col min="4872" max="4872" width="19.7109375" style="32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16.42578125" style="32" customWidth="1"/>
    <col min="5124" max="5125" width="17.7109375" style="32" bestFit="1" customWidth="1"/>
    <col min="5126" max="5126" width="15.7109375" style="32" customWidth="1"/>
    <col min="5127" max="5127" width="15.7109375" style="32" bestFit="1" customWidth="1"/>
    <col min="5128" max="5128" width="19.7109375" style="32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16.42578125" style="32" customWidth="1"/>
    <col min="5380" max="5381" width="17.7109375" style="32" bestFit="1" customWidth="1"/>
    <col min="5382" max="5382" width="15.7109375" style="32" customWidth="1"/>
    <col min="5383" max="5383" width="15.7109375" style="32" bestFit="1" customWidth="1"/>
    <col min="5384" max="5384" width="19.7109375" style="32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16.42578125" style="32" customWidth="1"/>
    <col min="5636" max="5637" width="17.7109375" style="32" bestFit="1" customWidth="1"/>
    <col min="5638" max="5638" width="15.7109375" style="32" customWidth="1"/>
    <col min="5639" max="5639" width="15.7109375" style="32" bestFit="1" customWidth="1"/>
    <col min="5640" max="5640" width="19.7109375" style="32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16.42578125" style="32" customWidth="1"/>
    <col min="5892" max="5893" width="17.7109375" style="32" bestFit="1" customWidth="1"/>
    <col min="5894" max="5894" width="15.7109375" style="32" customWidth="1"/>
    <col min="5895" max="5895" width="15.7109375" style="32" bestFit="1" customWidth="1"/>
    <col min="5896" max="5896" width="19.7109375" style="32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16.42578125" style="32" customWidth="1"/>
    <col min="6148" max="6149" width="17.7109375" style="32" bestFit="1" customWidth="1"/>
    <col min="6150" max="6150" width="15.7109375" style="32" customWidth="1"/>
    <col min="6151" max="6151" width="15.7109375" style="32" bestFit="1" customWidth="1"/>
    <col min="6152" max="6152" width="19.7109375" style="32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16.42578125" style="32" customWidth="1"/>
    <col min="6404" max="6405" width="17.7109375" style="32" bestFit="1" customWidth="1"/>
    <col min="6406" max="6406" width="15.7109375" style="32" customWidth="1"/>
    <col min="6407" max="6407" width="15.7109375" style="32" bestFit="1" customWidth="1"/>
    <col min="6408" max="6408" width="19.7109375" style="32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16.42578125" style="32" customWidth="1"/>
    <col min="6660" max="6661" width="17.7109375" style="32" bestFit="1" customWidth="1"/>
    <col min="6662" max="6662" width="15.7109375" style="32" customWidth="1"/>
    <col min="6663" max="6663" width="15.7109375" style="32" bestFit="1" customWidth="1"/>
    <col min="6664" max="6664" width="19.7109375" style="32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16.42578125" style="32" customWidth="1"/>
    <col min="6916" max="6917" width="17.7109375" style="32" bestFit="1" customWidth="1"/>
    <col min="6918" max="6918" width="15.7109375" style="32" customWidth="1"/>
    <col min="6919" max="6919" width="15.7109375" style="32" bestFit="1" customWidth="1"/>
    <col min="6920" max="6920" width="19.7109375" style="32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16.42578125" style="32" customWidth="1"/>
    <col min="7172" max="7173" width="17.7109375" style="32" bestFit="1" customWidth="1"/>
    <col min="7174" max="7174" width="15.7109375" style="32" customWidth="1"/>
    <col min="7175" max="7175" width="15.7109375" style="32" bestFit="1" customWidth="1"/>
    <col min="7176" max="7176" width="19.7109375" style="32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16.42578125" style="32" customWidth="1"/>
    <col min="7428" max="7429" width="17.7109375" style="32" bestFit="1" customWidth="1"/>
    <col min="7430" max="7430" width="15.7109375" style="32" customWidth="1"/>
    <col min="7431" max="7431" width="15.7109375" style="32" bestFit="1" customWidth="1"/>
    <col min="7432" max="7432" width="19.7109375" style="32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16.42578125" style="32" customWidth="1"/>
    <col min="7684" max="7685" width="17.7109375" style="32" bestFit="1" customWidth="1"/>
    <col min="7686" max="7686" width="15.7109375" style="32" customWidth="1"/>
    <col min="7687" max="7687" width="15.7109375" style="32" bestFit="1" customWidth="1"/>
    <col min="7688" max="7688" width="19.7109375" style="32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16.42578125" style="32" customWidth="1"/>
    <col min="7940" max="7941" width="17.7109375" style="32" bestFit="1" customWidth="1"/>
    <col min="7942" max="7942" width="15.7109375" style="32" customWidth="1"/>
    <col min="7943" max="7943" width="15.7109375" style="32" bestFit="1" customWidth="1"/>
    <col min="7944" max="7944" width="19.7109375" style="32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16.42578125" style="32" customWidth="1"/>
    <col min="8196" max="8197" width="17.7109375" style="32" bestFit="1" customWidth="1"/>
    <col min="8198" max="8198" width="15.7109375" style="32" customWidth="1"/>
    <col min="8199" max="8199" width="15.7109375" style="32" bestFit="1" customWidth="1"/>
    <col min="8200" max="8200" width="19.7109375" style="32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16.42578125" style="32" customWidth="1"/>
    <col min="8452" max="8453" width="17.7109375" style="32" bestFit="1" customWidth="1"/>
    <col min="8454" max="8454" width="15.7109375" style="32" customWidth="1"/>
    <col min="8455" max="8455" width="15.7109375" style="32" bestFit="1" customWidth="1"/>
    <col min="8456" max="8456" width="19.7109375" style="32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16.42578125" style="32" customWidth="1"/>
    <col min="8708" max="8709" width="17.7109375" style="32" bestFit="1" customWidth="1"/>
    <col min="8710" max="8710" width="15.7109375" style="32" customWidth="1"/>
    <col min="8711" max="8711" width="15.7109375" style="32" bestFit="1" customWidth="1"/>
    <col min="8712" max="8712" width="19.7109375" style="32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16.42578125" style="32" customWidth="1"/>
    <col min="8964" max="8965" width="17.7109375" style="32" bestFit="1" customWidth="1"/>
    <col min="8966" max="8966" width="15.7109375" style="32" customWidth="1"/>
    <col min="8967" max="8967" width="15.7109375" style="32" bestFit="1" customWidth="1"/>
    <col min="8968" max="8968" width="19.7109375" style="32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16.42578125" style="32" customWidth="1"/>
    <col min="9220" max="9221" width="17.7109375" style="32" bestFit="1" customWidth="1"/>
    <col min="9222" max="9222" width="15.7109375" style="32" customWidth="1"/>
    <col min="9223" max="9223" width="15.7109375" style="32" bestFit="1" customWidth="1"/>
    <col min="9224" max="9224" width="19.7109375" style="32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16.42578125" style="32" customWidth="1"/>
    <col min="9476" max="9477" width="17.7109375" style="32" bestFit="1" customWidth="1"/>
    <col min="9478" max="9478" width="15.7109375" style="32" customWidth="1"/>
    <col min="9479" max="9479" width="15.7109375" style="32" bestFit="1" customWidth="1"/>
    <col min="9480" max="9480" width="19.7109375" style="32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16.42578125" style="32" customWidth="1"/>
    <col min="9732" max="9733" width="17.7109375" style="32" bestFit="1" customWidth="1"/>
    <col min="9734" max="9734" width="15.7109375" style="32" customWidth="1"/>
    <col min="9735" max="9735" width="15.7109375" style="32" bestFit="1" customWidth="1"/>
    <col min="9736" max="9736" width="19.7109375" style="32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16.42578125" style="32" customWidth="1"/>
    <col min="9988" max="9989" width="17.7109375" style="32" bestFit="1" customWidth="1"/>
    <col min="9990" max="9990" width="15.7109375" style="32" customWidth="1"/>
    <col min="9991" max="9991" width="15.7109375" style="32" bestFit="1" customWidth="1"/>
    <col min="9992" max="9992" width="19.7109375" style="32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16.42578125" style="32" customWidth="1"/>
    <col min="10244" max="10245" width="17.7109375" style="32" bestFit="1" customWidth="1"/>
    <col min="10246" max="10246" width="15.7109375" style="32" customWidth="1"/>
    <col min="10247" max="10247" width="15.7109375" style="32" bestFit="1" customWidth="1"/>
    <col min="10248" max="10248" width="19.7109375" style="32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16.42578125" style="32" customWidth="1"/>
    <col min="10500" max="10501" width="17.7109375" style="32" bestFit="1" customWidth="1"/>
    <col min="10502" max="10502" width="15.7109375" style="32" customWidth="1"/>
    <col min="10503" max="10503" width="15.7109375" style="32" bestFit="1" customWidth="1"/>
    <col min="10504" max="10504" width="19.7109375" style="32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16.42578125" style="32" customWidth="1"/>
    <col min="10756" max="10757" width="17.7109375" style="32" bestFit="1" customWidth="1"/>
    <col min="10758" max="10758" width="15.7109375" style="32" customWidth="1"/>
    <col min="10759" max="10759" width="15.7109375" style="32" bestFit="1" customWidth="1"/>
    <col min="10760" max="10760" width="19.7109375" style="32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16.42578125" style="32" customWidth="1"/>
    <col min="11012" max="11013" width="17.7109375" style="32" bestFit="1" customWidth="1"/>
    <col min="11014" max="11014" width="15.7109375" style="32" customWidth="1"/>
    <col min="11015" max="11015" width="15.7109375" style="32" bestFit="1" customWidth="1"/>
    <col min="11016" max="11016" width="19.7109375" style="32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16.42578125" style="32" customWidth="1"/>
    <col min="11268" max="11269" width="17.7109375" style="32" bestFit="1" customWidth="1"/>
    <col min="11270" max="11270" width="15.7109375" style="32" customWidth="1"/>
    <col min="11271" max="11271" width="15.7109375" style="32" bestFit="1" customWidth="1"/>
    <col min="11272" max="11272" width="19.7109375" style="32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16.42578125" style="32" customWidth="1"/>
    <col min="11524" max="11525" width="17.7109375" style="32" bestFit="1" customWidth="1"/>
    <col min="11526" max="11526" width="15.7109375" style="32" customWidth="1"/>
    <col min="11527" max="11527" width="15.7109375" style="32" bestFit="1" customWidth="1"/>
    <col min="11528" max="11528" width="19.7109375" style="32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16.42578125" style="32" customWidth="1"/>
    <col min="11780" max="11781" width="17.7109375" style="32" bestFit="1" customWidth="1"/>
    <col min="11782" max="11782" width="15.7109375" style="32" customWidth="1"/>
    <col min="11783" max="11783" width="15.7109375" style="32" bestFit="1" customWidth="1"/>
    <col min="11784" max="11784" width="19.7109375" style="32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16.42578125" style="32" customWidth="1"/>
    <col min="12036" max="12037" width="17.7109375" style="32" bestFit="1" customWidth="1"/>
    <col min="12038" max="12038" width="15.7109375" style="32" customWidth="1"/>
    <col min="12039" max="12039" width="15.7109375" style="32" bestFit="1" customWidth="1"/>
    <col min="12040" max="12040" width="19.7109375" style="32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16.42578125" style="32" customWidth="1"/>
    <col min="12292" max="12293" width="17.7109375" style="32" bestFit="1" customWidth="1"/>
    <col min="12294" max="12294" width="15.7109375" style="32" customWidth="1"/>
    <col min="12295" max="12295" width="15.7109375" style="32" bestFit="1" customWidth="1"/>
    <col min="12296" max="12296" width="19.7109375" style="32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16.42578125" style="32" customWidth="1"/>
    <col min="12548" max="12549" width="17.7109375" style="32" bestFit="1" customWidth="1"/>
    <col min="12550" max="12550" width="15.7109375" style="32" customWidth="1"/>
    <col min="12551" max="12551" width="15.7109375" style="32" bestFit="1" customWidth="1"/>
    <col min="12552" max="12552" width="19.7109375" style="32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16.42578125" style="32" customWidth="1"/>
    <col min="12804" max="12805" width="17.7109375" style="32" bestFit="1" customWidth="1"/>
    <col min="12806" max="12806" width="15.7109375" style="32" customWidth="1"/>
    <col min="12807" max="12807" width="15.7109375" style="32" bestFit="1" customWidth="1"/>
    <col min="12808" max="12808" width="19.7109375" style="32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16.42578125" style="32" customWidth="1"/>
    <col min="13060" max="13061" width="17.7109375" style="32" bestFit="1" customWidth="1"/>
    <col min="13062" max="13062" width="15.7109375" style="32" customWidth="1"/>
    <col min="13063" max="13063" width="15.7109375" style="32" bestFit="1" customWidth="1"/>
    <col min="13064" max="13064" width="19.7109375" style="32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16.42578125" style="32" customWidth="1"/>
    <col min="13316" max="13317" width="17.7109375" style="32" bestFit="1" customWidth="1"/>
    <col min="13318" max="13318" width="15.7109375" style="32" customWidth="1"/>
    <col min="13319" max="13319" width="15.7109375" style="32" bestFit="1" customWidth="1"/>
    <col min="13320" max="13320" width="19.7109375" style="32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16.42578125" style="32" customWidth="1"/>
    <col min="13572" max="13573" width="17.7109375" style="32" bestFit="1" customWidth="1"/>
    <col min="13574" max="13574" width="15.7109375" style="32" customWidth="1"/>
    <col min="13575" max="13575" width="15.7109375" style="32" bestFit="1" customWidth="1"/>
    <col min="13576" max="13576" width="19.7109375" style="32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16.42578125" style="32" customWidth="1"/>
    <col min="13828" max="13829" width="17.7109375" style="32" bestFit="1" customWidth="1"/>
    <col min="13830" max="13830" width="15.7109375" style="32" customWidth="1"/>
    <col min="13831" max="13831" width="15.7109375" style="32" bestFit="1" customWidth="1"/>
    <col min="13832" max="13832" width="19.7109375" style="32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16.42578125" style="32" customWidth="1"/>
    <col min="14084" max="14085" width="17.7109375" style="32" bestFit="1" customWidth="1"/>
    <col min="14086" max="14086" width="15.7109375" style="32" customWidth="1"/>
    <col min="14087" max="14087" width="15.7109375" style="32" bestFit="1" customWidth="1"/>
    <col min="14088" max="14088" width="19.7109375" style="32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16.42578125" style="32" customWidth="1"/>
    <col min="14340" max="14341" width="17.7109375" style="32" bestFit="1" customWidth="1"/>
    <col min="14342" max="14342" width="15.7109375" style="32" customWidth="1"/>
    <col min="14343" max="14343" width="15.7109375" style="32" bestFit="1" customWidth="1"/>
    <col min="14344" max="14344" width="19.7109375" style="32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16.42578125" style="32" customWidth="1"/>
    <col min="14596" max="14597" width="17.7109375" style="32" bestFit="1" customWidth="1"/>
    <col min="14598" max="14598" width="15.7109375" style="32" customWidth="1"/>
    <col min="14599" max="14599" width="15.7109375" style="32" bestFit="1" customWidth="1"/>
    <col min="14600" max="14600" width="19.7109375" style="32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16.42578125" style="32" customWidth="1"/>
    <col min="14852" max="14853" width="17.7109375" style="32" bestFit="1" customWidth="1"/>
    <col min="14854" max="14854" width="15.7109375" style="32" customWidth="1"/>
    <col min="14855" max="14855" width="15.7109375" style="32" bestFit="1" customWidth="1"/>
    <col min="14856" max="14856" width="19.7109375" style="32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16.42578125" style="32" customWidth="1"/>
    <col min="15108" max="15109" width="17.7109375" style="32" bestFit="1" customWidth="1"/>
    <col min="15110" max="15110" width="15.7109375" style="32" customWidth="1"/>
    <col min="15111" max="15111" width="15.7109375" style="32" bestFit="1" customWidth="1"/>
    <col min="15112" max="15112" width="19.7109375" style="32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16.42578125" style="32" customWidth="1"/>
    <col min="15364" max="15365" width="17.7109375" style="32" bestFit="1" customWidth="1"/>
    <col min="15366" max="15366" width="15.7109375" style="32" customWidth="1"/>
    <col min="15367" max="15367" width="15.7109375" style="32" bestFit="1" customWidth="1"/>
    <col min="15368" max="15368" width="19.7109375" style="32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16.42578125" style="32" customWidth="1"/>
    <col min="15620" max="15621" width="17.7109375" style="32" bestFit="1" customWidth="1"/>
    <col min="15622" max="15622" width="15.7109375" style="32" customWidth="1"/>
    <col min="15623" max="15623" width="15.7109375" style="32" bestFit="1" customWidth="1"/>
    <col min="15624" max="15624" width="19.7109375" style="32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16.42578125" style="32" customWidth="1"/>
    <col min="15876" max="15877" width="17.7109375" style="32" bestFit="1" customWidth="1"/>
    <col min="15878" max="15878" width="15.7109375" style="32" customWidth="1"/>
    <col min="15879" max="15879" width="15.7109375" style="32" bestFit="1" customWidth="1"/>
    <col min="15880" max="15880" width="19.7109375" style="32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16.42578125" style="32" customWidth="1"/>
    <col min="16132" max="16133" width="17.7109375" style="32" bestFit="1" customWidth="1"/>
    <col min="16134" max="16134" width="15.7109375" style="32" customWidth="1"/>
    <col min="16135" max="16135" width="15.7109375" style="32" bestFit="1" customWidth="1"/>
    <col min="16136" max="16136" width="19.7109375" style="32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20.25" hidden="1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39"/>
      <c r="M2" s="39"/>
      <c r="N2" s="39"/>
      <c r="O2" s="39"/>
    </row>
    <row r="3" spans="1:15" ht="18" hidden="1" customHeight="1" x14ac:dyDescent="0.2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8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">
      <c r="A5" s="205" t="s">
        <v>490</v>
      </c>
      <c r="B5" s="205"/>
      <c r="C5" s="205"/>
      <c r="D5" s="205"/>
      <c r="E5" s="205"/>
      <c r="F5" s="205"/>
      <c r="G5" s="205"/>
      <c r="H5" s="205"/>
      <c r="I5" s="38"/>
      <c r="J5" s="38"/>
      <c r="K5" s="38"/>
      <c r="L5" s="39"/>
      <c r="M5" s="39"/>
      <c r="N5" s="39"/>
      <c r="O5" s="39"/>
    </row>
    <row r="6" spans="1:15" ht="18" x14ac:dyDescent="0.2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7" x14ac:dyDescent="0.25">
      <c r="A7" s="204" t="s">
        <v>3</v>
      </c>
      <c r="B7" s="204"/>
      <c r="C7" s="51" t="s">
        <v>260</v>
      </c>
      <c r="D7" s="51" t="s">
        <v>2851</v>
      </c>
      <c r="E7" s="51" t="s">
        <v>2852</v>
      </c>
      <c r="F7" s="51" t="s">
        <v>261</v>
      </c>
      <c r="G7" s="51" t="s">
        <v>262</v>
      </c>
      <c r="H7" s="51" t="s">
        <v>263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">
      <c r="A8" s="203">
        <v>1</v>
      </c>
      <c r="B8" s="203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">
      <c r="A9" s="55" t="s">
        <v>558</v>
      </c>
      <c r="B9" s="55" t="s">
        <v>26</v>
      </c>
      <c r="C9" s="59" t="s">
        <v>28</v>
      </c>
      <c r="D9" s="59" t="s">
        <v>28</v>
      </c>
      <c r="E9" s="59" t="s">
        <v>28</v>
      </c>
      <c r="F9" s="59" t="s">
        <v>28</v>
      </c>
      <c r="G9" s="59" t="s">
        <v>26</v>
      </c>
      <c r="H9" s="59" t="s">
        <v>26</v>
      </c>
      <c r="I9" s="39"/>
      <c r="J9" s="39"/>
      <c r="K9" s="39"/>
      <c r="L9" s="39"/>
      <c r="M9" s="54"/>
      <c r="N9" s="54"/>
      <c r="O9" s="54"/>
    </row>
    <row r="10" spans="1:15" x14ac:dyDescent="0.2">
      <c r="A10" s="96"/>
      <c r="B10" s="101" t="s">
        <v>255</v>
      </c>
      <c r="C10" s="95">
        <f>+C11+C13</f>
        <v>16855078.350000001</v>
      </c>
      <c r="D10" s="95">
        <f>+D11+D13</f>
        <v>19188881</v>
      </c>
      <c r="E10" s="95">
        <f>+E11+E13</f>
        <v>19245213</v>
      </c>
      <c r="F10" s="95">
        <f>+F11+F13</f>
        <v>17925137.48</v>
      </c>
      <c r="G10" s="86">
        <f>+F10/C10*100</f>
        <v>106.34858591446417</v>
      </c>
      <c r="H10" s="86">
        <f>+F10/E10*100</f>
        <v>93.140759107212787</v>
      </c>
      <c r="I10" s="39"/>
      <c r="J10" s="39"/>
      <c r="K10" s="39"/>
      <c r="L10" s="39"/>
      <c r="M10" s="41"/>
      <c r="N10" s="41"/>
      <c r="O10" s="41"/>
    </row>
    <row r="11" spans="1:15" x14ac:dyDescent="0.2">
      <c r="A11" s="81" t="s">
        <v>491</v>
      </c>
      <c r="B11" s="82" t="s">
        <v>492</v>
      </c>
      <c r="C11" s="83">
        <f>+C12</f>
        <v>0</v>
      </c>
      <c r="D11" s="84">
        <f t="shared" ref="D11:F11" si="0">+D12</f>
        <v>0</v>
      </c>
      <c r="E11" s="84">
        <f t="shared" si="0"/>
        <v>0</v>
      </c>
      <c r="F11" s="83">
        <f t="shared" si="0"/>
        <v>0</v>
      </c>
      <c r="G11" s="83" t="e">
        <f t="shared" ref="G11:G14" si="1">+F11/C11*100</f>
        <v>#DIV/0!</v>
      </c>
      <c r="H11" s="83" t="e">
        <f t="shared" ref="H11:H14" si="2">+F11/E11*100</f>
        <v>#DIV/0!</v>
      </c>
      <c r="I11" s="57"/>
      <c r="J11" s="57"/>
      <c r="K11" s="57"/>
      <c r="L11" s="57"/>
      <c r="M11" s="56"/>
      <c r="N11" s="56"/>
      <c r="O11" s="56"/>
    </row>
    <row r="12" spans="1:15" x14ac:dyDescent="0.2">
      <c r="A12" s="63" t="s">
        <v>493</v>
      </c>
      <c r="B12" s="64" t="s">
        <v>494</v>
      </c>
      <c r="C12" s="44"/>
      <c r="D12" s="45"/>
      <c r="E12" s="45"/>
      <c r="F12" s="44"/>
      <c r="G12" s="44" t="e">
        <f t="shared" si="1"/>
        <v>#DIV/0!</v>
      </c>
      <c r="H12" s="44" t="e">
        <f t="shared" si="2"/>
        <v>#DIV/0!</v>
      </c>
      <c r="I12" s="46"/>
      <c r="J12" s="46"/>
      <c r="K12" s="46"/>
      <c r="L12" s="46"/>
      <c r="M12" s="47"/>
      <c r="N12" s="47"/>
      <c r="O12" s="47"/>
    </row>
    <row r="13" spans="1:15" x14ac:dyDescent="0.2">
      <c r="A13" s="81" t="s">
        <v>495</v>
      </c>
      <c r="B13" s="82" t="s">
        <v>496</v>
      </c>
      <c r="C13" s="83">
        <f>+C14</f>
        <v>16855078.350000001</v>
      </c>
      <c r="D13" s="84">
        <f t="shared" ref="D13" si="3">+D14</f>
        <v>19188881</v>
      </c>
      <c r="E13" s="84">
        <f t="shared" ref="E13" si="4">+E14</f>
        <v>19245213</v>
      </c>
      <c r="F13" s="83">
        <f t="shared" ref="F13" si="5">+F14</f>
        <v>17925137.48</v>
      </c>
      <c r="G13" s="83">
        <f t="shared" si="1"/>
        <v>106.34858591446417</v>
      </c>
      <c r="H13" s="83">
        <f t="shared" si="2"/>
        <v>93.140759107212787</v>
      </c>
      <c r="I13" s="57"/>
      <c r="J13" s="57"/>
      <c r="K13" s="57"/>
      <c r="L13" s="57"/>
      <c r="M13" s="56"/>
      <c r="N13" s="56"/>
      <c r="O13" s="56"/>
    </row>
    <row r="14" spans="1:15" x14ac:dyDescent="0.2">
      <c r="A14" s="63" t="s">
        <v>497</v>
      </c>
      <c r="B14" s="64" t="s">
        <v>498</v>
      </c>
      <c r="C14" s="44">
        <v>16855078.350000001</v>
      </c>
      <c r="D14" s="45">
        <v>19188881</v>
      </c>
      <c r="E14" s="45">
        <v>19245213</v>
      </c>
      <c r="F14" s="44">
        <v>17925137.48</v>
      </c>
      <c r="G14" s="44">
        <f t="shared" si="1"/>
        <v>106.34858591446417</v>
      </c>
      <c r="H14" s="44">
        <f t="shared" si="2"/>
        <v>93.140759107212787</v>
      </c>
      <c r="I14" s="47"/>
      <c r="J14" s="47"/>
      <c r="K14" s="47"/>
      <c r="L14" s="47"/>
      <c r="M14" s="47"/>
      <c r="N14" s="47"/>
      <c r="O14" s="47"/>
    </row>
    <row r="15" spans="1:15" x14ac:dyDescent="0.2">
      <c r="A15" s="65"/>
      <c r="B15" s="66"/>
      <c r="C15" s="67"/>
      <c r="D15" s="68"/>
      <c r="E15" s="68"/>
      <c r="F15" s="67"/>
      <c r="G15" s="67"/>
      <c r="H15" s="67"/>
      <c r="I15" s="56"/>
      <c r="J15" s="56"/>
      <c r="K15" s="56"/>
      <c r="L15" s="56"/>
      <c r="M15" s="56"/>
      <c r="N15" s="56"/>
      <c r="O15" s="56"/>
    </row>
    <row r="16" spans="1:15" x14ac:dyDescent="0.2">
      <c r="A16" s="63"/>
      <c r="B16" s="64"/>
      <c r="C16" s="44"/>
      <c r="D16" s="45"/>
      <c r="E16" s="45"/>
      <c r="F16" s="44"/>
      <c r="G16" s="44"/>
      <c r="H16" s="44"/>
      <c r="I16" s="47"/>
      <c r="J16" s="47"/>
      <c r="K16" s="47"/>
      <c r="L16" s="47"/>
      <c r="M16" s="47"/>
      <c r="N16" s="47"/>
      <c r="O16" s="47"/>
    </row>
    <row r="17" spans="1:15" x14ac:dyDescent="0.2">
      <c r="A17" s="63"/>
      <c r="B17" s="64"/>
      <c r="C17" s="44"/>
      <c r="D17" s="45"/>
      <c r="E17" s="45"/>
      <c r="F17" s="44"/>
      <c r="G17" s="44"/>
      <c r="H17" s="44"/>
      <c r="I17" s="47"/>
      <c r="J17" s="47"/>
      <c r="K17" s="47"/>
      <c r="L17" s="47"/>
      <c r="M17" s="47"/>
      <c r="N17" s="47"/>
      <c r="O17" s="47"/>
    </row>
    <row r="18" spans="1:15" x14ac:dyDescent="0.2">
      <c r="A18" s="63"/>
      <c r="B18" s="64"/>
      <c r="C18" s="44"/>
      <c r="D18" s="45"/>
      <c r="E18" s="45"/>
      <c r="F18" s="44"/>
      <c r="G18" s="44"/>
      <c r="H18" s="44"/>
      <c r="I18" s="47"/>
      <c r="J18" s="47"/>
      <c r="K18" s="47"/>
      <c r="L18" s="47"/>
      <c r="M18" s="47"/>
      <c r="N18" s="47"/>
      <c r="O18" s="47"/>
    </row>
    <row r="19" spans="1:15" x14ac:dyDescent="0.2">
      <c r="A19" s="63"/>
      <c r="B19" s="64"/>
      <c r="C19" s="44"/>
      <c r="D19" s="45"/>
      <c r="E19" s="45"/>
      <c r="F19" s="44"/>
      <c r="G19" s="44"/>
      <c r="H19" s="44"/>
      <c r="I19" s="47"/>
      <c r="J19" s="47"/>
      <c r="K19" s="47"/>
      <c r="L19" s="47"/>
      <c r="M19" s="47"/>
      <c r="N19" s="47"/>
      <c r="O19" s="47"/>
    </row>
    <row r="20" spans="1:15" x14ac:dyDescent="0.2">
      <c r="A20" s="63"/>
      <c r="B20" s="64"/>
      <c r="C20" s="44"/>
      <c r="D20" s="45"/>
      <c r="E20" s="45"/>
      <c r="F20" s="44"/>
      <c r="G20" s="44"/>
      <c r="H20" s="44"/>
      <c r="I20" s="47"/>
      <c r="J20" s="47"/>
      <c r="K20" s="47"/>
      <c r="L20" s="47"/>
      <c r="M20" s="47"/>
      <c r="N20" s="47"/>
      <c r="O20" s="47"/>
    </row>
    <row r="21" spans="1:15" x14ac:dyDescent="0.2">
      <c r="A21" s="65"/>
      <c r="B21" s="66"/>
      <c r="C21" s="67"/>
      <c r="D21" s="68"/>
      <c r="E21" s="68"/>
      <c r="F21" s="67"/>
      <c r="G21" s="67"/>
      <c r="H21" s="67"/>
      <c r="I21" s="56"/>
      <c r="J21" s="56"/>
      <c r="K21" s="56"/>
      <c r="L21" s="56"/>
      <c r="M21" s="56"/>
      <c r="N21" s="56"/>
      <c r="O21" s="56"/>
    </row>
    <row r="22" spans="1:15" x14ac:dyDescent="0.2">
      <c r="A22" s="63"/>
      <c r="B22" s="64"/>
      <c r="C22" s="44"/>
      <c r="D22" s="45"/>
      <c r="E22" s="45"/>
      <c r="F22" s="44"/>
      <c r="G22" s="44"/>
      <c r="H22" s="44"/>
      <c r="I22" s="47"/>
      <c r="J22" s="47"/>
      <c r="K22" s="47"/>
      <c r="L22" s="47"/>
      <c r="M22" s="47"/>
      <c r="N22" s="47"/>
      <c r="O22" s="47"/>
    </row>
    <row r="23" spans="1:15" x14ac:dyDescent="0.2">
      <c r="A23" s="65"/>
      <c r="B23" s="66"/>
      <c r="C23" s="67"/>
      <c r="D23" s="68"/>
      <c r="E23" s="68"/>
      <c r="F23" s="67"/>
      <c r="G23" s="67"/>
      <c r="H23" s="67"/>
      <c r="I23" s="56"/>
      <c r="J23" s="56"/>
      <c r="K23" s="56"/>
      <c r="L23" s="56"/>
      <c r="M23" s="56"/>
      <c r="N23" s="56"/>
      <c r="O23" s="56"/>
    </row>
    <row r="24" spans="1:15" x14ac:dyDescent="0.2">
      <c r="A24" s="63"/>
      <c r="B24" s="64"/>
      <c r="C24" s="44"/>
      <c r="D24" s="45"/>
      <c r="E24" s="45"/>
      <c r="F24" s="44"/>
      <c r="G24" s="44"/>
      <c r="H24" s="44"/>
      <c r="I24" s="47"/>
      <c r="J24" s="47"/>
      <c r="K24" s="47"/>
      <c r="L24" s="47"/>
      <c r="M24" s="47"/>
      <c r="N24" s="47"/>
      <c r="O24" s="47"/>
    </row>
    <row r="25" spans="1:15" x14ac:dyDescent="0.2">
      <c r="A25" s="60"/>
      <c r="B25" s="60"/>
      <c r="C25" s="61"/>
      <c r="D25" s="62"/>
      <c r="E25" s="62"/>
      <c r="F25" s="61"/>
      <c r="G25" s="61"/>
      <c r="H25" s="61"/>
      <c r="I25" s="58"/>
      <c r="J25" s="58"/>
      <c r="K25" s="58"/>
      <c r="L25" s="58"/>
      <c r="M25" s="58"/>
      <c r="N25" s="58"/>
      <c r="O25" s="58"/>
    </row>
    <row r="26" spans="1:15" x14ac:dyDescent="0.2">
      <c r="A26" s="65"/>
      <c r="B26" s="66"/>
      <c r="C26" s="67"/>
      <c r="D26" s="68"/>
      <c r="E26" s="68"/>
      <c r="F26" s="67"/>
      <c r="G26" s="67"/>
      <c r="H26" s="67"/>
      <c r="I26" s="56"/>
      <c r="J26" s="56"/>
      <c r="K26" s="56"/>
      <c r="L26" s="56"/>
      <c r="M26" s="56"/>
      <c r="N26" s="56"/>
      <c r="O26" s="56"/>
    </row>
    <row r="27" spans="1:15" x14ac:dyDescent="0.2">
      <c r="A27" s="63"/>
      <c r="B27" s="64"/>
      <c r="C27" s="44"/>
      <c r="D27" s="45"/>
      <c r="E27" s="45"/>
      <c r="F27" s="44"/>
      <c r="G27" s="44"/>
      <c r="H27" s="44"/>
      <c r="I27" s="47"/>
      <c r="J27" s="47"/>
      <c r="K27" s="47"/>
      <c r="L27" s="47"/>
      <c r="M27" s="47"/>
      <c r="N27" s="47"/>
      <c r="O27" s="47"/>
    </row>
    <row r="28" spans="1:15" x14ac:dyDescent="0.2">
      <c r="A28" s="63"/>
      <c r="B28" s="64"/>
      <c r="C28" s="44"/>
      <c r="D28" s="45"/>
      <c r="E28" s="45"/>
      <c r="F28" s="44"/>
      <c r="G28" s="44"/>
      <c r="H28" s="44"/>
      <c r="I28" s="47"/>
      <c r="J28" s="47"/>
      <c r="K28" s="47"/>
      <c r="L28" s="47"/>
      <c r="M28" s="47"/>
      <c r="N28" s="47"/>
      <c r="O28" s="47"/>
    </row>
    <row r="29" spans="1:15" x14ac:dyDescent="0.2">
      <c r="A29" s="65"/>
      <c r="B29" s="66"/>
      <c r="C29" s="67"/>
      <c r="D29" s="68"/>
      <c r="E29" s="68"/>
      <c r="F29" s="67"/>
      <c r="G29" s="67"/>
      <c r="H29" s="67"/>
      <c r="I29" s="56"/>
      <c r="J29" s="56"/>
      <c r="K29" s="56"/>
      <c r="L29" s="56"/>
      <c r="M29" s="56"/>
      <c r="N29" s="56"/>
      <c r="O29" s="56"/>
    </row>
    <row r="30" spans="1:15" x14ac:dyDescent="0.2">
      <c r="A30" s="63"/>
      <c r="B30" s="64"/>
      <c r="C30" s="44"/>
      <c r="D30" s="45"/>
      <c r="E30" s="45"/>
      <c r="F30" s="44"/>
      <c r="G30" s="44"/>
      <c r="H30" s="44"/>
      <c r="I30" s="47"/>
      <c r="J30" s="47"/>
      <c r="K30" s="47"/>
      <c r="L30" s="47"/>
      <c r="M30" s="47"/>
      <c r="N30" s="47"/>
      <c r="O30" s="47"/>
    </row>
    <row r="31" spans="1:15" x14ac:dyDescent="0.2">
      <c r="A31" s="65"/>
      <c r="B31" s="66"/>
      <c r="C31" s="67"/>
      <c r="D31" s="68"/>
      <c r="E31" s="68"/>
      <c r="F31" s="67"/>
      <c r="G31" s="67"/>
      <c r="H31" s="67"/>
      <c r="I31" s="56"/>
      <c r="J31" s="56"/>
      <c r="K31" s="56"/>
      <c r="L31" s="56"/>
      <c r="M31" s="56"/>
      <c r="N31" s="56"/>
      <c r="O31" s="56"/>
    </row>
    <row r="32" spans="1:15" x14ac:dyDescent="0.2">
      <c r="A32" s="63"/>
      <c r="B32" s="64"/>
      <c r="C32" s="44"/>
      <c r="D32" s="45"/>
      <c r="E32" s="45"/>
      <c r="F32" s="44"/>
      <c r="G32" s="44"/>
      <c r="H32" s="44"/>
      <c r="I32" s="47"/>
      <c r="J32" s="47"/>
      <c r="K32" s="47"/>
      <c r="L32" s="47"/>
      <c r="M32" s="47"/>
      <c r="N32" s="47"/>
      <c r="O32" s="47"/>
    </row>
    <row r="33" spans="1:15" x14ac:dyDescent="0.2">
      <c r="A33" s="65"/>
      <c r="B33" s="66"/>
      <c r="C33" s="67"/>
      <c r="D33" s="68"/>
      <c r="E33" s="68"/>
      <c r="F33" s="67"/>
      <c r="G33" s="67"/>
      <c r="H33" s="67"/>
      <c r="I33" s="56"/>
      <c r="J33" s="56"/>
      <c r="K33" s="56"/>
      <c r="L33" s="56"/>
      <c r="M33" s="56"/>
      <c r="N33" s="56"/>
      <c r="O33" s="56"/>
    </row>
    <row r="34" spans="1:15" x14ac:dyDescent="0.2">
      <c r="A34" s="63"/>
      <c r="B34" s="64"/>
      <c r="C34" s="44"/>
      <c r="D34" s="45"/>
      <c r="E34" s="45"/>
      <c r="F34" s="44"/>
      <c r="G34" s="44"/>
      <c r="H34" s="44"/>
      <c r="I34" s="47"/>
      <c r="J34" s="47"/>
      <c r="K34" s="47"/>
      <c r="L34" s="47"/>
      <c r="M34" s="47"/>
      <c r="N34" s="47"/>
      <c r="O34" s="47"/>
    </row>
    <row r="35" spans="1:15" x14ac:dyDescent="0.2">
      <c r="A35" s="63"/>
      <c r="B35" s="64"/>
      <c r="C35" s="44"/>
      <c r="D35" s="45"/>
      <c r="E35" s="45"/>
      <c r="F35" s="44"/>
      <c r="G35" s="44"/>
      <c r="H35" s="44"/>
      <c r="I35" s="47"/>
      <c r="J35" s="47"/>
      <c r="K35" s="47"/>
      <c r="L35" s="47"/>
      <c r="M35" s="47"/>
      <c r="N35" s="47"/>
      <c r="O35" s="47"/>
    </row>
    <row r="36" spans="1:15" x14ac:dyDescent="0.2">
      <c r="A36" s="63"/>
      <c r="B36" s="64"/>
      <c r="C36" s="44"/>
      <c r="D36" s="45"/>
      <c r="E36" s="45"/>
      <c r="F36" s="44"/>
      <c r="G36" s="44"/>
      <c r="H36" s="44"/>
      <c r="I36" s="47"/>
      <c r="J36" s="47"/>
      <c r="K36" s="47"/>
      <c r="L36" s="47"/>
      <c r="M36" s="47"/>
      <c r="N36" s="47"/>
      <c r="O36" s="47"/>
    </row>
    <row r="37" spans="1:15" x14ac:dyDescent="0.2">
      <c r="A37" s="63"/>
      <c r="B37" s="64"/>
      <c r="C37" s="44"/>
      <c r="D37" s="45"/>
      <c r="E37" s="45"/>
      <c r="F37" s="44"/>
      <c r="G37" s="44"/>
      <c r="H37" s="44"/>
      <c r="I37" s="47"/>
      <c r="J37" s="47"/>
      <c r="K37" s="47"/>
      <c r="L37" s="47"/>
      <c r="M37" s="47"/>
      <c r="N37" s="47"/>
      <c r="O37" s="47"/>
    </row>
    <row r="38" spans="1:15" x14ac:dyDescent="0.2">
      <c r="A38" s="63"/>
      <c r="B38" s="64"/>
      <c r="C38" s="44"/>
      <c r="D38" s="45"/>
      <c r="E38" s="45"/>
      <c r="F38" s="44"/>
      <c r="G38" s="44"/>
      <c r="H38" s="44"/>
      <c r="I38" s="47"/>
      <c r="J38" s="47"/>
      <c r="K38" s="47"/>
      <c r="L38" s="47"/>
      <c r="M38" s="47"/>
      <c r="N38" s="47"/>
      <c r="O38" s="47"/>
    </row>
    <row r="39" spans="1:15" x14ac:dyDescent="0.2">
      <c r="A39" s="65"/>
      <c r="B39" s="66"/>
      <c r="C39" s="67"/>
      <c r="D39" s="68"/>
      <c r="E39" s="68"/>
      <c r="F39" s="67"/>
      <c r="G39" s="67"/>
      <c r="H39" s="67"/>
      <c r="I39" s="56"/>
      <c r="J39" s="56"/>
      <c r="K39" s="56"/>
      <c r="L39" s="56"/>
      <c r="M39" s="56"/>
      <c r="N39" s="56"/>
      <c r="O39" s="56"/>
    </row>
    <row r="40" spans="1:15" x14ac:dyDescent="0.2">
      <c r="A40" s="63"/>
      <c r="B40" s="64"/>
      <c r="C40" s="44"/>
      <c r="D40" s="45"/>
      <c r="E40" s="45"/>
      <c r="F40" s="44"/>
      <c r="G40" s="44"/>
      <c r="H40" s="44"/>
      <c r="I40" s="47"/>
      <c r="J40" s="47"/>
      <c r="K40" s="47"/>
      <c r="L40" s="47"/>
      <c r="M40" s="47"/>
      <c r="N40" s="47"/>
      <c r="O40" s="47"/>
    </row>
    <row r="41" spans="1:15" x14ac:dyDescent="0.2">
      <c r="A41" s="65"/>
      <c r="B41" s="66"/>
      <c r="C41" s="67"/>
      <c r="D41" s="68"/>
      <c r="E41" s="68"/>
      <c r="F41" s="67"/>
      <c r="G41" s="67"/>
      <c r="H41" s="67"/>
      <c r="I41" s="56"/>
      <c r="J41" s="56"/>
      <c r="K41" s="56"/>
      <c r="L41" s="56"/>
      <c r="M41" s="56"/>
      <c r="N41" s="56"/>
      <c r="O41" s="56"/>
    </row>
    <row r="42" spans="1:15" x14ac:dyDescent="0.2">
      <c r="A42" s="63"/>
      <c r="B42" s="64"/>
      <c r="C42" s="44"/>
      <c r="D42" s="45"/>
      <c r="E42" s="45"/>
      <c r="F42" s="44"/>
      <c r="G42" s="44"/>
      <c r="H42" s="44"/>
      <c r="I42" s="47"/>
      <c r="J42" s="47"/>
      <c r="K42" s="47"/>
      <c r="L42" s="47"/>
      <c r="M42" s="47"/>
      <c r="N42" s="47"/>
      <c r="O42" s="47"/>
    </row>
    <row r="43" spans="1:15" x14ac:dyDescent="0.2">
      <c r="A43" s="65"/>
      <c r="B43" s="66"/>
      <c r="C43" s="67"/>
      <c r="D43" s="67"/>
      <c r="E43" s="68"/>
      <c r="F43" s="67"/>
      <c r="G43" s="67"/>
      <c r="H43" s="67"/>
      <c r="I43" s="56"/>
      <c r="J43" s="56"/>
      <c r="K43" s="56"/>
      <c r="L43" s="56"/>
      <c r="M43" s="56"/>
      <c r="N43" s="56"/>
      <c r="O43" s="56"/>
    </row>
    <row r="44" spans="1:15" x14ac:dyDescent="0.2">
      <c r="A44" s="63"/>
      <c r="B44" s="64"/>
      <c r="C44" s="44"/>
      <c r="D44" s="44"/>
      <c r="E44" s="45"/>
      <c r="F44" s="44"/>
      <c r="G44" s="44"/>
      <c r="H44" s="44"/>
      <c r="I44" s="47"/>
      <c r="J44" s="47"/>
      <c r="K44" s="47"/>
      <c r="L44" s="47"/>
      <c r="M44" s="47"/>
      <c r="N44" s="47"/>
      <c r="O44" s="47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Normal="10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A4" sqref="A4"/>
    </sheetView>
  </sheetViews>
  <sheetFormatPr defaultRowHeight="12.75" x14ac:dyDescent="0.2"/>
  <cols>
    <col min="1" max="1" width="16.7109375" style="32" customWidth="1"/>
    <col min="2" max="2" width="50.7109375" style="35" customWidth="1"/>
    <col min="3" max="3" width="20.140625" style="36" customWidth="1"/>
    <col min="4" max="5" width="17.7109375" style="37" bestFit="1" customWidth="1"/>
    <col min="6" max="6" width="16.5703125" style="36" bestFit="1" customWidth="1"/>
    <col min="7" max="8" width="9.85546875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8.42578125" style="32" customWidth="1"/>
    <col min="258" max="258" width="50.7109375" style="32" customWidth="1"/>
    <col min="259" max="259" width="20.140625" style="32" customWidth="1"/>
    <col min="260" max="261" width="17.7109375" style="32" bestFit="1" customWidth="1"/>
    <col min="262" max="262" width="16.5703125" style="32" bestFit="1" customWidth="1"/>
    <col min="263" max="263" width="15.7109375" style="32" bestFit="1" customWidth="1"/>
    <col min="264" max="264" width="18.4257812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8.42578125" style="32" customWidth="1"/>
    <col min="514" max="514" width="50.7109375" style="32" customWidth="1"/>
    <col min="515" max="515" width="20.140625" style="32" customWidth="1"/>
    <col min="516" max="517" width="17.7109375" style="32" bestFit="1" customWidth="1"/>
    <col min="518" max="518" width="16.5703125" style="32" bestFit="1" customWidth="1"/>
    <col min="519" max="519" width="15.7109375" style="32" bestFit="1" customWidth="1"/>
    <col min="520" max="520" width="18.4257812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8.42578125" style="32" customWidth="1"/>
    <col min="770" max="770" width="50.7109375" style="32" customWidth="1"/>
    <col min="771" max="771" width="20.140625" style="32" customWidth="1"/>
    <col min="772" max="773" width="17.7109375" style="32" bestFit="1" customWidth="1"/>
    <col min="774" max="774" width="16.5703125" style="32" bestFit="1" customWidth="1"/>
    <col min="775" max="775" width="15.7109375" style="32" bestFit="1" customWidth="1"/>
    <col min="776" max="776" width="18.4257812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8.42578125" style="32" customWidth="1"/>
    <col min="1026" max="1026" width="50.7109375" style="32" customWidth="1"/>
    <col min="1027" max="1027" width="20.140625" style="32" customWidth="1"/>
    <col min="1028" max="1029" width="17.7109375" style="32" bestFit="1" customWidth="1"/>
    <col min="1030" max="1030" width="16.5703125" style="32" bestFit="1" customWidth="1"/>
    <col min="1031" max="1031" width="15.7109375" style="32" bestFit="1" customWidth="1"/>
    <col min="1032" max="1032" width="18.4257812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8.42578125" style="32" customWidth="1"/>
    <col min="1282" max="1282" width="50.7109375" style="32" customWidth="1"/>
    <col min="1283" max="1283" width="20.140625" style="32" customWidth="1"/>
    <col min="1284" max="1285" width="17.7109375" style="32" bestFit="1" customWidth="1"/>
    <col min="1286" max="1286" width="16.5703125" style="32" bestFit="1" customWidth="1"/>
    <col min="1287" max="1287" width="15.7109375" style="32" bestFit="1" customWidth="1"/>
    <col min="1288" max="1288" width="18.4257812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8.42578125" style="32" customWidth="1"/>
    <col min="1538" max="1538" width="50.7109375" style="32" customWidth="1"/>
    <col min="1539" max="1539" width="20.140625" style="32" customWidth="1"/>
    <col min="1540" max="1541" width="17.7109375" style="32" bestFit="1" customWidth="1"/>
    <col min="1542" max="1542" width="16.5703125" style="32" bestFit="1" customWidth="1"/>
    <col min="1543" max="1543" width="15.7109375" style="32" bestFit="1" customWidth="1"/>
    <col min="1544" max="1544" width="18.4257812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8.42578125" style="32" customWidth="1"/>
    <col min="1794" max="1794" width="50.7109375" style="32" customWidth="1"/>
    <col min="1795" max="1795" width="20.140625" style="32" customWidth="1"/>
    <col min="1796" max="1797" width="17.7109375" style="32" bestFit="1" customWidth="1"/>
    <col min="1798" max="1798" width="16.5703125" style="32" bestFit="1" customWidth="1"/>
    <col min="1799" max="1799" width="15.7109375" style="32" bestFit="1" customWidth="1"/>
    <col min="1800" max="1800" width="18.4257812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8.42578125" style="32" customWidth="1"/>
    <col min="2050" max="2050" width="50.7109375" style="32" customWidth="1"/>
    <col min="2051" max="2051" width="20.140625" style="32" customWidth="1"/>
    <col min="2052" max="2053" width="17.7109375" style="32" bestFit="1" customWidth="1"/>
    <col min="2054" max="2054" width="16.5703125" style="32" bestFit="1" customWidth="1"/>
    <col min="2055" max="2055" width="15.7109375" style="32" bestFit="1" customWidth="1"/>
    <col min="2056" max="2056" width="18.4257812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8.42578125" style="32" customWidth="1"/>
    <col min="2306" max="2306" width="50.7109375" style="32" customWidth="1"/>
    <col min="2307" max="2307" width="20.140625" style="32" customWidth="1"/>
    <col min="2308" max="2309" width="17.7109375" style="32" bestFit="1" customWidth="1"/>
    <col min="2310" max="2310" width="16.5703125" style="32" bestFit="1" customWidth="1"/>
    <col min="2311" max="2311" width="15.7109375" style="32" bestFit="1" customWidth="1"/>
    <col min="2312" max="2312" width="18.4257812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8.42578125" style="32" customWidth="1"/>
    <col min="2562" max="2562" width="50.7109375" style="32" customWidth="1"/>
    <col min="2563" max="2563" width="20.140625" style="32" customWidth="1"/>
    <col min="2564" max="2565" width="17.7109375" style="32" bestFit="1" customWidth="1"/>
    <col min="2566" max="2566" width="16.5703125" style="32" bestFit="1" customWidth="1"/>
    <col min="2567" max="2567" width="15.7109375" style="32" bestFit="1" customWidth="1"/>
    <col min="2568" max="2568" width="18.4257812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8.42578125" style="32" customWidth="1"/>
    <col min="2818" max="2818" width="50.7109375" style="32" customWidth="1"/>
    <col min="2819" max="2819" width="20.140625" style="32" customWidth="1"/>
    <col min="2820" max="2821" width="17.7109375" style="32" bestFit="1" customWidth="1"/>
    <col min="2822" max="2822" width="16.5703125" style="32" bestFit="1" customWidth="1"/>
    <col min="2823" max="2823" width="15.7109375" style="32" bestFit="1" customWidth="1"/>
    <col min="2824" max="2824" width="18.4257812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8.42578125" style="32" customWidth="1"/>
    <col min="3074" max="3074" width="50.7109375" style="32" customWidth="1"/>
    <col min="3075" max="3075" width="20.140625" style="32" customWidth="1"/>
    <col min="3076" max="3077" width="17.7109375" style="32" bestFit="1" customWidth="1"/>
    <col min="3078" max="3078" width="16.5703125" style="32" bestFit="1" customWidth="1"/>
    <col min="3079" max="3079" width="15.7109375" style="32" bestFit="1" customWidth="1"/>
    <col min="3080" max="3080" width="18.4257812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8.42578125" style="32" customWidth="1"/>
    <col min="3330" max="3330" width="50.7109375" style="32" customWidth="1"/>
    <col min="3331" max="3331" width="20.140625" style="32" customWidth="1"/>
    <col min="3332" max="3333" width="17.7109375" style="32" bestFit="1" customWidth="1"/>
    <col min="3334" max="3334" width="16.5703125" style="32" bestFit="1" customWidth="1"/>
    <col min="3335" max="3335" width="15.7109375" style="32" bestFit="1" customWidth="1"/>
    <col min="3336" max="3336" width="18.4257812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8.42578125" style="32" customWidth="1"/>
    <col min="3586" max="3586" width="50.7109375" style="32" customWidth="1"/>
    <col min="3587" max="3587" width="20.140625" style="32" customWidth="1"/>
    <col min="3588" max="3589" width="17.7109375" style="32" bestFit="1" customWidth="1"/>
    <col min="3590" max="3590" width="16.5703125" style="32" bestFit="1" customWidth="1"/>
    <col min="3591" max="3591" width="15.7109375" style="32" bestFit="1" customWidth="1"/>
    <col min="3592" max="3592" width="18.4257812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8.42578125" style="32" customWidth="1"/>
    <col min="3842" max="3842" width="50.7109375" style="32" customWidth="1"/>
    <col min="3843" max="3843" width="20.140625" style="32" customWidth="1"/>
    <col min="3844" max="3845" width="17.7109375" style="32" bestFit="1" customWidth="1"/>
    <col min="3846" max="3846" width="16.5703125" style="32" bestFit="1" customWidth="1"/>
    <col min="3847" max="3847" width="15.7109375" style="32" bestFit="1" customWidth="1"/>
    <col min="3848" max="3848" width="18.4257812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8.42578125" style="32" customWidth="1"/>
    <col min="4098" max="4098" width="50.7109375" style="32" customWidth="1"/>
    <col min="4099" max="4099" width="20.140625" style="32" customWidth="1"/>
    <col min="4100" max="4101" width="17.7109375" style="32" bestFit="1" customWidth="1"/>
    <col min="4102" max="4102" width="16.5703125" style="32" bestFit="1" customWidth="1"/>
    <col min="4103" max="4103" width="15.7109375" style="32" bestFit="1" customWidth="1"/>
    <col min="4104" max="4104" width="18.4257812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8.42578125" style="32" customWidth="1"/>
    <col min="4354" max="4354" width="50.7109375" style="32" customWidth="1"/>
    <col min="4355" max="4355" width="20.140625" style="32" customWidth="1"/>
    <col min="4356" max="4357" width="17.7109375" style="32" bestFit="1" customWidth="1"/>
    <col min="4358" max="4358" width="16.5703125" style="32" bestFit="1" customWidth="1"/>
    <col min="4359" max="4359" width="15.7109375" style="32" bestFit="1" customWidth="1"/>
    <col min="4360" max="4360" width="18.4257812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8.42578125" style="32" customWidth="1"/>
    <col min="4610" max="4610" width="50.7109375" style="32" customWidth="1"/>
    <col min="4611" max="4611" width="20.140625" style="32" customWidth="1"/>
    <col min="4612" max="4613" width="17.7109375" style="32" bestFit="1" customWidth="1"/>
    <col min="4614" max="4614" width="16.5703125" style="32" bestFit="1" customWidth="1"/>
    <col min="4615" max="4615" width="15.7109375" style="32" bestFit="1" customWidth="1"/>
    <col min="4616" max="4616" width="18.4257812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8.42578125" style="32" customWidth="1"/>
    <col min="4866" max="4866" width="50.7109375" style="32" customWidth="1"/>
    <col min="4867" max="4867" width="20.140625" style="32" customWidth="1"/>
    <col min="4868" max="4869" width="17.7109375" style="32" bestFit="1" customWidth="1"/>
    <col min="4870" max="4870" width="16.5703125" style="32" bestFit="1" customWidth="1"/>
    <col min="4871" max="4871" width="15.7109375" style="32" bestFit="1" customWidth="1"/>
    <col min="4872" max="4872" width="18.4257812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8.42578125" style="32" customWidth="1"/>
    <col min="5122" max="5122" width="50.7109375" style="32" customWidth="1"/>
    <col min="5123" max="5123" width="20.140625" style="32" customWidth="1"/>
    <col min="5124" max="5125" width="17.7109375" style="32" bestFit="1" customWidth="1"/>
    <col min="5126" max="5126" width="16.5703125" style="32" bestFit="1" customWidth="1"/>
    <col min="5127" max="5127" width="15.7109375" style="32" bestFit="1" customWidth="1"/>
    <col min="5128" max="5128" width="18.4257812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8.42578125" style="32" customWidth="1"/>
    <col min="5378" max="5378" width="50.7109375" style="32" customWidth="1"/>
    <col min="5379" max="5379" width="20.140625" style="32" customWidth="1"/>
    <col min="5380" max="5381" width="17.7109375" style="32" bestFit="1" customWidth="1"/>
    <col min="5382" max="5382" width="16.5703125" style="32" bestFit="1" customWidth="1"/>
    <col min="5383" max="5383" width="15.7109375" style="32" bestFit="1" customWidth="1"/>
    <col min="5384" max="5384" width="18.4257812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8.42578125" style="32" customWidth="1"/>
    <col min="5634" max="5634" width="50.7109375" style="32" customWidth="1"/>
    <col min="5635" max="5635" width="20.140625" style="32" customWidth="1"/>
    <col min="5636" max="5637" width="17.7109375" style="32" bestFit="1" customWidth="1"/>
    <col min="5638" max="5638" width="16.5703125" style="32" bestFit="1" customWidth="1"/>
    <col min="5639" max="5639" width="15.7109375" style="32" bestFit="1" customWidth="1"/>
    <col min="5640" max="5640" width="18.4257812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8.42578125" style="32" customWidth="1"/>
    <col min="5890" max="5890" width="50.7109375" style="32" customWidth="1"/>
    <col min="5891" max="5891" width="20.140625" style="32" customWidth="1"/>
    <col min="5892" max="5893" width="17.7109375" style="32" bestFit="1" customWidth="1"/>
    <col min="5894" max="5894" width="16.5703125" style="32" bestFit="1" customWidth="1"/>
    <col min="5895" max="5895" width="15.7109375" style="32" bestFit="1" customWidth="1"/>
    <col min="5896" max="5896" width="18.4257812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8.42578125" style="32" customWidth="1"/>
    <col min="6146" max="6146" width="50.7109375" style="32" customWidth="1"/>
    <col min="6147" max="6147" width="20.140625" style="32" customWidth="1"/>
    <col min="6148" max="6149" width="17.7109375" style="32" bestFit="1" customWidth="1"/>
    <col min="6150" max="6150" width="16.5703125" style="32" bestFit="1" customWidth="1"/>
    <col min="6151" max="6151" width="15.7109375" style="32" bestFit="1" customWidth="1"/>
    <col min="6152" max="6152" width="18.4257812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8.42578125" style="32" customWidth="1"/>
    <col min="6402" max="6402" width="50.7109375" style="32" customWidth="1"/>
    <col min="6403" max="6403" width="20.140625" style="32" customWidth="1"/>
    <col min="6404" max="6405" width="17.7109375" style="32" bestFit="1" customWidth="1"/>
    <col min="6406" max="6406" width="16.5703125" style="32" bestFit="1" customWidth="1"/>
    <col min="6407" max="6407" width="15.7109375" style="32" bestFit="1" customWidth="1"/>
    <col min="6408" max="6408" width="18.4257812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8.42578125" style="32" customWidth="1"/>
    <col min="6658" max="6658" width="50.7109375" style="32" customWidth="1"/>
    <col min="6659" max="6659" width="20.140625" style="32" customWidth="1"/>
    <col min="6660" max="6661" width="17.7109375" style="32" bestFit="1" customWidth="1"/>
    <col min="6662" max="6662" width="16.5703125" style="32" bestFit="1" customWidth="1"/>
    <col min="6663" max="6663" width="15.7109375" style="32" bestFit="1" customWidth="1"/>
    <col min="6664" max="6664" width="18.4257812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8.42578125" style="32" customWidth="1"/>
    <col min="6914" max="6914" width="50.7109375" style="32" customWidth="1"/>
    <col min="6915" max="6915" width="20.140625" style="32" customWidth="1"/>
    <col min="6916" max="6917" width="17.7109375" style="32" bestFit="1" customWidth="1"/>
    <col min="6918" max="6918" width="16.5703125" style="32" bestFit="1" customWidth="1"/>
    <col min="6919" max="6919" width="15.7109375" style="32" bestFit="1" customWidth="1"/>
    <col min="6920" max="6920" width="18.4257812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8.42578125" style="32" customWidth="1"/>
    <col min="7170" max="7170" width="50.7109375" style="32" customWidth="1"/>
    <col min="7171" max="7171" width="20.140625" style="32" customWidth="1"/>
    <col min="7172" max="7173" width="17.7109375" style="32" bestFit="1" customWidth="1"/>
    <col min="7174" max="7174" width="16.5703125" style="32" bestFit="1" customWidth="1"/>
    <col min="7175" max="7175" width="15.7109375" style="32" bestFit="1" customWidth="1"/>
    <col min="7176" max="7176" width="18.4257812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8.42578125" style="32" customWidth="1"/>
    <col min="7426" max="7426" width="50.7109375" style="32" customWidth="1"/>
    <col min="7427" max="7427" width="20.140625" style="32" customWidth="1"/>
    <col min="7428" max="7429" width="17.7109375" style="32" bestFit="1" customWidth="1"/>
    <col min="7430" max="7430" width="16.5703125" style="32" bestFit="1" customWidth="1"/>
    <col min="7431" max="7431" width="15.7109375" style="32" bestFit="1" customWidth="1"/>
    <col min="7432" max="7432" width="18.4257812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8.42578125" style="32" customWidth="1"/>
    <col min="7682" max="7682" width="50.7109375" style="32" customWidth="1"/>
    <col min="7683" max="7683" width="20.140625" style="32" customWidth="1"/>
    <col min="7684" max="7685" width="17.7109375" style="32" bestFit="1" customWidth="1"/>
    <col min="7686" max="7686" width="16.5703125" style="32" bestFit="1" customWidth="1"/>
    <col min="7687" max="7687" width="15.7109375" style="32" bestFit="1" customWidth="1"/>
    <col min="7688" max="7688" width="18.4257812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8.42578125" style="32" customWidth="1"/>
    <col min="7938" max="7938" width="50.7109375" style="32" customWidth="1"/>
    <col min="7939" max="7939" width="20.140625" style="32" customWidth="1"/>
    <col min="7940" max="7941" width="17.7109375" style="32" bestFit="1" customWidth="1"/>
    <col min="7942" max="7942" width="16.5703125" style="32" bestFit="1" customWidth="1"/>
    <col min="7943" max="7943" width="15.7109375" style="32" bestFit="1" customWidth="1"/>
    <col min="7944" max="7944" width="18.4257812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8.42578125" style="32" customWidth="1"/>
    <col min="8194" max="8194" width="50.7109375" style="32" customWidth="1"/>
    <col min="8195" max="8195" width="20.140625" style="32" customWidth="1"/>
    <col min="8196" max="8197" width="17.7109375" style="32" bestFit="1" customWidth="1"/>
    <col min="8198" max="8198" width="16.5703125" style="32" bestFit="1" customWidth="1"/>
    <col min="8199" max="8199" width="15.7109375" style="32" bestFit="1" customWidth="1"/>
    <col min="8200" max="8200" width="18.4257812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8.42578125" style="32" customWidth="1"/>
    <col min="8450" max="8450" width="50.7109375" style="32" customWidth="1"/>
    <col min="8451" max="8451" width="20.140625" style="32" customWidth="1"/>
    <col min="8452" max="8453" width="17.7109375" style="32" bestFit="1" customWidth="1"/>
    <col min="8454" max="8454" width="16.5703125" style="32" bestFit="1" customWidth="1"/>
    <col min="8455" max="8455" width="15.7109375" style="32" bestFit="1" customWidth="1"/>
    <col min="8456" max="8456" width="18.4257812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8.42578125" style="32" customWidth="1"/>
    <col min="8706" max="8706" width="50.7109375" style="32" customWidth="1"/>
    <col min="8707" max="8707" width="20.140625" style="32" customWidth="1"/>
    <col min="8708" max="8709" width="17.7109375" style="32" bestFit="1" customWidth="1"/>
    <col min="8710" max="8710" width="16.5703125" style="32" bestFit="1" customWidth="1"/>
    <col min="8711" max="8711" width="15.7109375" style="32" bestFit="1" customWidth="1"/>
    <col min="8712" max="8712" width="18.4257812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8.42578125" style="32" customWidth="1"/>
    <col min="8962" max="8962" width="50.7109375" style="32" customWidth="1"/>
    <col min="8963" max="8963" width="20.140625" style="32" customWidth="1"/>
    <col min="8964" max="8965" width="17.7109375" style="32" bestFit="1" customWidth="1"/>
    <col min="8966" max="8966" width="16.5703125" style="32" bestFit="1" customWidth="1"/>
    <col min="8967" max="8967" width="15.7109375" style="32" bestFit="1" customWidth="1"/>
    <col min="8968" max="8968" width="18.4257812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8.42578125" style="32" customWidth="1"/>
    <col min="9218" max="9218" width="50.7109375" style="32" customWidth="1"/>
    <col min="9219" max="9219" width="20.140625" style="32" customWidth="1"/>
    <col min="9220" max="9221" width="17.7109375" style="32" bestFit="1" customWidth="1"/>
    <col min="9222" max="9222" width="16.5703125" style="32" bestFit="1" customWidth="1"/>
    <col min="9223" max="9223" width="15.7109375" style="32" bestFit="1" customWidth="1"/>
    <col min="9224" max="9224" width="18.4257812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8.42578125" style="32" customWidth="1"/>
    <col min="9474" max="9474" width="50.7109375" style="32" customWidth="1"/>
    <col min="9475" max="9475" width="20.140625" style="32" customWidth="1"/>
    <col min="9476" max="9477" width="17.7109375" style="32" bestFit="1" customWidth="1"/>
    <col min="9478" max="9478" width="16.5703125" style="32" bestFit="1" customWidth="1"/>
    <col min="9479" max="9479" width="15.7109375" style="32" bestFit="1" customWidth="1"/>
    <col min="9480" max="9480" width="18.4257812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8.42578125" style="32" customWidth="1"/>
    <col min="9730" max="9730" width="50.7109375" style="32" customWidth="1"/>
    <col min="9731" max="9731" width="20.140625" style="32" customWidth="1"/>
    <col min="9732" max="9733" width="17.7109375" style="32" bestFit="1" customWidth="1"/>
    <col min="9734" max="9734" width="16.5703125" style="32" bestFit="1" customWidth="1"/>
    <col min="9735" max="9735" width="15.7109375" style="32" bestFit="1" customWidth="1"/>
    <col min="9736" max="9736" width="18.4257812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8.42578125" style="32" customWidth="1"/>
    <col min="9986" max="9986" width="50.7109375" style="32" customWidth="1"/>
    <col min="9987" max="9987" width="20.140625" style="32" customWidth="1"/>
    <col min="9988" max="9989" width="17.7109375" style="32" bestFit="1" customWidth="1"/>
    <col min="9990" max="9990" width="16.5703125" style="32" bestFit="1" customWidth="1"/>
    <col min="9991" max="9991" width="15.7109375" style="32" bestFit="1" customWidth="1"/>
    <col min="9992" max="9992" width="18.4257812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8.42578125" style="32" customWidth="1"/>
    <col min="10242" max="10242" width="50.7109375" style="32" customWidth="1"/>
    <col min="10243" max="10243" width="20.140625" style="32" customWidth="1"/>
    <col min="10244" max="10245" width="17.7109375" style="32" bestFit="1" customWidth="1"/>
    <col min="10246" max="10246" width="16.5703125" style="32" bestFit="1" customWidth="1"/>
    <col min="10247" max="10247" width="15.7109375" style="32" bestFit="1" customWidth="1"/>
    <col min="10248" max="10248" width="18.4257812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8.42578125" style="32" customWidth="1"/>
    <col min="10498" max="10498" width="50.7109375" style="32" customWidth="1"/>
    <col min="10499" max="10499" width="20.140625" style="32" customWidth="1"/>
    <col min="10500" max="10501" width="17.7109375" style="32" bestFit="1" customWidth="1"/>
    <col min="10502" max="10502" width="16.5703125" style="32" bestFit="1" customWidth="1"/>
    <col min="10503" max="10503" width="15.7109375" style="32" bestFit="1" customWidth="1"/>
    <col min="10504" max="10504" width="18.4257812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8.42578125" style="32" customWidth="1"/>
    <col min="10754" max="10754" width="50.7109375" style="32" customWidth="1"/>
    <col min="10755" max="10755" width="20.140625" style="32" customWidth="1"/>
    <col min="10756" max="10757" width="17.7109375" style="32" bestFit="1" customWidth="1"/>
    <col min="10758" max="10758" width="16.5703125" style="32" bestFit="1" customWidth="1"/>
    <col min="10759" max="10759" width="15.7109375" style="32" bestFit="1" customWidth="1"/>
    <col min="10760" max="10760" width="18.4257812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8.42578125" style="32" customWidth="1"/>
    <col min="11010" max="11010" width="50.7109375" style="32" customWidth="1"/>
    <col min="11011" max="11011" width="20.140625" style="32" customWidth="1"/>
    <col min="11012" max="11013" width="17.7109375" style="32" bestFit="1" customWidth="1"/>
    <col min="11014" max="11014" width="16.5703125" style="32" bestFit="1" customWidth="1"/>
    <col min="11015" max="11015" width="15.7109375" style="32" bestFit="1" customWidth="1"/>
    <col min="11016" max="11016" width="18.4257812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8.42578125" style="32" customWidth="1"/>
    <col min="11266" max="11266" width="50.7109375" style="32" customWidth="1"/>
    <col min="11267" max="11267" width="20.140625" style="32" customWidth="1"/>
    <col min="11268" max="11269" width="17.7109375" style="32" bestFit="1" customWidth="1"/>
    <col min="11270" max="11270" width="16.5703125" style="32" bestFit="1" customWidth="1"/>
    <col min="11271" max="11271" width="15.7109375" style="32" bestFit="1" customWidth="1"/>
    <col min="11272" max="11272" width="18.4257812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8.42578125" style="32" customWidth="1"/>
    <col min="11522" max="11522" width="50.7109375" style="32" customWidth="1"/>
    <col min="11523" max="11523" width="20.140625" style="32" customWidth="1"/>
    <col min="11524" max="11525" width="17.7109375" style="32" bestFit="1" customWidth="1"/>
    <col min="11526" max="11526" width="16.5703125" style="32" bestFit="1" customWidth="1"/>
    <col min="11527" max="11527" width="15.7109375" style="32" bestFit="1" customWidth="1"/>
    <col min="11528" max="11528" width="18.4257812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8.42578125" style="32" customWidth="1"/>
    <col min="11778" max="11778" width="50.7109375" style="32" customWidth="1"/>
    <col min="11779" max="11779" width="20.140625" style="32" customWidth="1"/>
    <col min="11780" max="11781" width="17.7109375" style="32" bestFit="1" customWidth="1"/>
    <col min="11782" max="11782" width="16.5703125" style="32" bestFit="1" customWidth="1"/>
    <col min="11783" max="11783" width="15.7109375" style="32" bestFit="1" customWidth="1"/>
    <col min="11784" max="11784" width="18.4257812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8.42578125" style="32" customWidth="1"/>
    <col min="12034" max="12034" width="50.7109375" style="32" customWidth="1"/>
    <col min="12035" max="12035" width="20.140625" style="32" customWidth="1"/>
    <col min="12036" max="12037" width="17.7109375" style="32" bestFit="1" customWidth="1"/>
    <col min="12038" max="12038" width="16.5703125" style="32" bestFit="1" customWidth="1"/>
    <col min="12039" max="12039" width="15.7109375" style="32" bestFit="1" customWidth="1"/>
    <col min="12040" max="12040" width="18.4257812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8.42578125" style="32" customWidth="1"/>
    <col min="12290" max="12290" width="50.7109375" style="32" customWidth="1"/>
    <col min="12291" max="12291" width="20.140625" style="32" customWidth="1"/>
    <col min="12292" max="12293" width="17.7109375" style="32" bestFit="1" customWidth="1"/>
    <col min="12294" max="12294" width="16.5703125" style="32" bestFit="1" customWidth="1"/>
    <col min="12295" max="12295" width="15.7109375" style="32" bestFit="1" customWidth="1"/>
    <col min="12296" max="12296" width="18.4257812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8.42578125" style="32" customWidth="1"/>
    <col min="12546" max="12546" width="50.7109375" style="32" customWidth="1"/>
    <col min="12547" max="12547" width="20.140625" style="32" customWidth="1"/>
    <col min="12548" max="12549" width="17.7109375" style="32" bestFit="1" customWidth="1"/>
    <col min="12550" max="12550" width="16.5703125" style="32" bestFit="1" customWidth="1"/>
    <col min="12551" max="12551" width="15.7109375" style="32" bestFit="1" customWidth="1"/>
    <col min="12552" max="12552" width="18.4257812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8.42578125" style="32" customWidth="1"/>
    <col min="12802" max="12802" width="50.7109375" style="32" customWidth="1"/>
    <col min="12803" max="12803" width="20.140625" style="32" customWidth="1"/>
    <col min="12804" max="12805" width="17.7109375" style="32" bestFit="1" customWidth="1"/>
    <col min="12806" max="12806" width="16.5703125" style="32" bestFit="1" customWidth="1"/>
    <col min="12807" max="12807" width="15.7109375" style="32" bestFit="1" customWidth="1"/>
    <col min="12808" max="12808" width="18.4257812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8.42578125" style="32" customWidth="1"/>
    <col min="13058" max="13058" width="50.7109375" style="32" customWidth="1"/>
    <col min="13059" max="13059" width="20.140625" style="32" customWidth="1"/>
    <col min="13060" max="13061" width="17.7109375" style="32" bestFit="1" customWidth="1"/>
    <col min="13062" max="13062" width="16.5703125" style="32" bestFit="1" customWidth="1"/>
    <col min="13063" max="13063" width="15.7109375" style="32" bestFit="1" customWidth="1"/>
    <col min="13064" max="13064" width="18.4257812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8.42578125" style="32" customWidth="1"/>
    <col min="13314" max="13314" width="50.7109375" style="32" customWidth="1"/>
    <col min="13315" max="13315" width="20.140625" style="32" customWidth="1"/>
    <col min="13316" max="13317" width="17.7109375" style="32" bestFit="1" customWidth="1"/>
    <col min="13318" max="13318" width="16.5703125" style="32" bestFit="1" customWidth="1"/>
    <col min="13319" max="13319" width="15.7109375" style="32" bestFit="1" customWidth="1"/>
    <col min="13320" max="13320" width="18.4257812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8.42578125" style="32" customWidth="1"/>
    <col min="13570" max="13570" width="50.7109375" style="32" customWidth="1"/>
    <col min="13571" max="13571" width="20.140625" style="32" customWidth="1"/>
    <col min="13572" max="13573" width="17.7109375" style="32" bestFit="1" customWidth="1"/>
    <col min="13574" max="13574" width="16.5703125" style="32" bestFit="1" customWidth="1"/>
    <col min="13575" max="13575" width="15.7109375" style="32" bestFit="1" customWidth="1"/>
    <col min="13576" max="13576" width="18.4257812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8.42578125" style="32" customWidth="1"/>
    <col min="13826" max="13826" width="50.7109375" style="32" customWidth="1"/>
    <col min="13827" max="13827" width="20.140625" style="32" customWidth="1"/>
    <col min="13828" max="13829" width="17.7109375" style="32" bestFit="1" customWidth="1"/>
    <col min="13830" max="13830" width="16.5703125" style="32" bestFit="1" customWidth="1"/>
    <col min="13831" max="13831" width="15.7109375" style="32" bestFit="1" customWidth="1"/>
    <col min="13832" max="13832" width="18.4257812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8.42578125" style="32" customWidth="1"/>
    <col min="14082" max="14082" width="50.7109375" style="32" customWidth="1"/>
    <col min="14083" max="14083" width="20.140625" style="32" customWidth="1"/>
    <col min="14084" max="14085" width="17.7109375" style="32" bestFit="1" customWidth="1"/>
    <col min="14086" max="14086" width="16.5703125" style="32" bestFit="1" customWidth="1"/>
    <col min="14087" max="14087" width="15.7109375" style="32" bestFit="1" customWidth="1"/>
    <col min="14088" max="14088" width="18.4257812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8.42578125" style="32" customWidth="1"/>
    <col min="14338" max="14338" width="50.7109375" style="32" customWidth="1"/>
    <col min="14339" max="14339" width="20.140625" style="32" customWidth="1"/>
    <col min="14340" max="14341" width="17.7109375" style="32" bestFit="1" customWidth="1"/>
    <col min="14342" max="14342" width="16.5703125" style="32" bestFit="1" customWidth="1"/>
    <col min="14343" max="14343" width="15.7109375" style="32" bestFit="1" customWidth="1"/>
    <col min="14344" max="14344" width="18.4257812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8.42578125" style="32" customWidth="1"/>
    <col min="14594" max="14594" width="50.7109375" style="32" customWidth="1"/>
    <col min="14595" max="14595" width="20.140625" style="32" customWidth="1"/>
    <col min="14596" max="14597" width="17.7109375" style="32" bestFit="1" customWidth="1"/>
    <col min="14598" max="14598" width="16.5703125" style="32" bestFit="1" customWidth="1"/>
    <col min="14599" max="14599" width="15.7109375" style="32" bestFit="1" customWidth="1"/>
    <col min="14600" max="14600" width="18.4257812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8.42578125" style="32" customWidth="1"/>
    <col min="14850" max="14850" width="50.7109375" style="32" customWidth="1"/>
    <col min="14851" max="14851" width="20.140625" style="32" customWidth="1"/>
    <col min="14852" max="14853" width="17.7109375" style="32" bestFit="1" customWidth="1"/>
    <col min="14854" max="14854" width="16.5703125" style="32" bestFit="1" customWidth="1"/>
    <col min="14855" max="14855" width="15.7109375" style="32" bestFit="1" customWidth="1"/>
    <col min="14856" max="14856" width="18.4257812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8.42578125" style="32" customWidth="1"/>
    <col min="15106" max="15106" width="50.7109375" style="32" customWidth="1"/>
    <col min="15107" max="15107" width="20.140625" style="32" customWidth="1"/>
    <col min="15108" max="15109" width="17.7109375" style="32" bestFit="1" customWidth="1"/>
    <col min="15110" max="15110" width="16.5703125" style="32" bestFit="1" customWidth="1"/>
    <col min="15111" max="15111" width="15.7109375" style="32" bestFit="1" customWidth="1"/>
    <col min="15112" max="15112" width="18.4257812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8.42578125" style="32" customWidth="1"/>
    <col min="15362" max="15362" width="50.7109375" style="32" customWidth="1"/>
    <col min="15363" max="15363" width="20.140625" style="32" customWidth="1"/>
    <col min="15364" max="15365" width="17.7109375" style="32" bestFit="1" customWidth="1"/>
    <col min="15366" max="15366" width="16.5703125" style="32" bestFit="1" customWidth="1"/>
    <col min="15367" max="15367" width="15.7109375" style="32" bestFit="1" customWidth="1"/>
    <col min="15368" max="15368" width="18.4257812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8.42578125" style="32" customWidth="1"/>
    <col min="15618" max="15618" width="50.7109375" style="32" customWidth="1"/>
    <col min="15619" max="15619" width="20.140625" style="32" customWidth="1"/>
    <col min="15620" max="15621" width="17.7109375" style="32" bestFit="1" customWidth="1"/>
    <col min="15622" max="15622" width="16.5703125" style="32" bestFit="1" customWidth="1"/>
    <col min="15623" max="15623" width="15.7109375" style="32" bestFit="1" customWidth="1"/>
    <col min="15624" max="15624" width="18.4257812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8.42578125" style="32" customWidth="1"/>
    <col min="15874" max="15874" width="50.7109375" style="32" customWidth="1"/>
    <col min="15875" max="15875" width="20.140625" style="32" customWidth="1"/>
    <col min="15876" max="15877" width="17.7109375" style="32" bestFit="1" customWidth="1"/>
    <col min="15878" max="15878" width="16.5703125" style="32" bestFit="1" customWidth="1"/>
    <col min="15879" max="15879" width="15.7109375" style="32" bestFit="1" customWidth="1"/>
    <col min="15880" max="15880" width="18.4257812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8.42578125" style="32" customWidth="1"/>
    <col min="16130" max="16130" width="50.7109375" style="32" customWidth="1"/>
    <col min="16131" max="16131" width="20.140625" style="32" customWidth="1"/>
    <col min="16132" max="16133" width="17.7109375" style="32" bestFit="1" customWidth="1"/>
    <col min="16134" max="16134" width="16.5703125" style="32" bestFit="1" customWidth="1"/>
    <col min="16135" max="16135" width="15.7109375" style="32" bestFit="1" customWidth="1"/>
    <col min="16136" max="16136" width="18.4257812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8" hidden="1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39"/>
      <c r="M2" s="39"/>
      <c r="N2" s="39"/>
      <c r="O2" s="39"/>
    </row>
    <row r="3" spans="1:15" ht="18" hidden="1" customHeight="1" x14ac:dyDescent="0.2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8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">
      <c r="A5" s="205" t="s">
        <v>254</v>
      </c>
      <c r="B5" s="205"/>
      <c r="C5" s="205"/>
      <c r="D5" s="205"/>
      <c r="E5" s="205"/>
      <c r="F5" s="205"/>
      <c r="G5" s="205"/>
      <c r="H5" s="205"/>
      <c r="I5" s="38"/>
      <c r="J5" s="38"/>
      <c r="K5" s="38"/>
      <c r="L5" s="39"/>
      <c r="M5" s="39"/>
      <c r="N5" s="39"/>
      <c r="O5" s="39"/>
    </row>
    <row r="6" spans="1:15" ht="18" x14ac:dyDescent="0.2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7" x14ac:dyDescent="0.25">
      <c r="A7" s="204" t="s">
        <v>3</v>
      </c>
      <c r="B7" s="204"/>
      <c r="C7" s="51" t="s">
        <v>260</v>
      </c>
      <c r="D7" s="51" t="s">
        <v>2851</v>
      </c>
      <c r="E7" s="51" t="s">
        <v>2852</v>
      </c>
      <c r="F7" s="51" t="s">
        <v>261</v>
      </c>
      <c r="G7" s="51" t="s">
        <v>262</v>
      </c>
      <c r="H7" s="51" t="s">
        <v>263</v>
      </c>
      <c r="I7" s="40"/>
      <c r="J7" s="40"/>
      <c r="K7" s="40"/>
      <c r="L7" s="40"/>
      <c r="M7" s="40"/>
      <c r="N7" s="40"/>
      <c r="O7" s="40"/>
    </row>
    <row r="8" spans="1:15" s="34" customFormat="1" x14ac:dyDescent="0.2">
      <c r="A8" s="203">
        <v>1</v>
      </c>
      <c r="B8" s="203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">
      <c r="A9" s="55" t="s">
        <v>256</v>
      </c>
      <c r="B9" s="55" t="s">
        <v>26</v>
      </c>
      <c r="C9" s="59" t="s">
        <v>28</v>
      </c>
      <c r="D9" s="59" t="s">
        <v>28</v>
      </c>
      <c r="E9" s="59" t="s">
        <v>28</v>
      </c>
      <c r="F9" s="59" t="s">
        <v>28</v>
      </c>
      <c r="G9" s="59" t="s">
        <v>26</v>
      </c>
      <c r="H9" s="59" t="s">
        <v>26</v>
      </c>
      <c r="I9" s="39"/>
      <c r="J9" s="39"/>
      <c r="K9" s="39"/>
      <c r="L9" s="39"/>
      <c r="M9" s="54"/>
      <c r="N9" s="54"/>
      <c r="O9" s="54"/>
    </row>
    <row r="10" spans="1:15" x14ac:dyDescent="0.2">
      <c r="A10" s="109" t="s">
        <v>77</v>
      </c>
      <c r="B10" s="110" t="s">
        <v>258</v>
      </c>
      <c r="C10" s="88">
        <f>+C11+C14</f>
        <v>0</v>
      </c>
      <c r="D10" s="89">
        <f>+D11+D14</f>
        <v>0</v>
      </c>
      <c r="E10" s="89">
        <f>+E11+E14</f>
        <v>0</v>
      </c>
      <c r="F10" s="88">
        <f>+F11+F14</f>
        <v>0</v>
      </c>
      <c r="G10" s="111" t="e">
        <f t="shared" ref="G10" si="0">+F10/C10*100</f>
        <v>#DIV/0!</v>
      </c>
      <c r="H10" s="111" t="e">
        <f t="shared" ref="H10" si="1">+F10/E10*100</f>
        <v>#DIV/0!</v>
      </c>
      <c r="I10" s="57"/>
      <c r="J10" s="57"/>
      <c r="K10" s="57"/>
      <c r="L10" s="57"/>
      <c r="M10" s="56"/>
      <c r="N10" s="56"/>
      <c r="O10" s="56"/>
    </row>
    <row r="11" spans="1:15" x14ac:dyDescent="0.2">
      <c r="A11" s="103" t="s">
        <v>79</v>
      </c>
      <c r="B11" s="104" t="s">
        <v>499</v>
      </c>
      <c r="C11" s="107">
        <f>+C12</f>
        <v>0</v>
      </c>
      <c r="D11" s="115"/>
      <c r="E11" s="115"/>
      <c r="F11" s="107">
        <f>+F12</f>
        <v>0</v>
      </c>
      <c r="G11" s="107" t="e">
        <f t="shared" ref="G11:G36" si="2">+F11/C11*100</f>
        <v>#DIV/0!</v>
      </c>
      <c r="H11" s="107" t="e">
        <f t="shared" ref="H11:H36" si="3">+F11/E11*100</f>
        <v>#DIV/0!</v>
      </c>
      <c r="I11" s="46"/>
      <c r="J11" s="46"/>
      <c r="K11" s="46"/>
      <c r="L11" s="46"/>
      <c r="M11" s="47"/>
      <c r="N11" s="47"/>
      <c r="O11" s="47"/>
    </row>
    <row r="12" spans="1:15" x14ac:dyDescent="0.2">
      <c r="A12" s="102" t="s">
        <v>500</v>
      </c>
      <c r="B12" s="78" t="s">
        <v>501</v>
      </c>
      <c r="C12" s="105">
        <f>+C13</f>
        <v>0</v>
      </c>
      <c r="D12" s="106"/>
      <c r="E12" s="106"/>
      <c r="F12" s="105">
        <f t="shared" ref="F12" si="4">+F13</f>
        <v>0</v>
      </c>
      <c r="G12" s="76" t="e">
        <f t="shared" si="2"/>
        <v>#DIV/0!</v>
      </c>
      <c r="H12" s="76" t="e">
        <f t="shared" si="3"/>
        <v>#DIV/0!</v>
      </c>
      <c r="I12" s="46"/>
      <c r="J12" s="46"/>
      <c r="K12" s="46"/>
      <c r="L12" s="46"/>
      <c r="M12" s="47"/>
      <c r="N12" s="47"/>
      <c r="O12" s="47"/>
    </row>
    <row r="13" spans="1:15" ht="25.5" x14ac:dyDescent="0.2">
      <c r="A13" s="69" t="s">
        <v>502</v>
      </c>
      <c r="B13" s="48" t="s">
        <v>503</v>
      </c>
      <c r="C13" s="44"/>
      <c r="D13" s="106"/>
      <c r="E13" s="106"/>
      <c r="F13" s="44"/>
      <c r="G13" s="44" t="e">
        <f t="shared" si="2"/>
        <v>#DIV/0!</v>
      </c>
      <c r="H13" s="44" t="e">
        <f t="shared" si="3"/>
        <v>#DIV/0!</v>
      </c>
      <c r="I13" s="46"/>
      <c r="J13" s="46"/>
      <c r="K13" s="46"/>
      <c r="L13" s="46"/>
      <c r="M13" s="47"/>
      <c r="N13" s="47"/>
      <c r="O13" s="47"/>
    </row>
    <row r="14" spans="1:15" x14ac:dyDescent="0.2">
      <c r="A14" s="103" t="s">
        <v>504</v>
      </c>
      <c r="B14" s="104" t="s">
        <v>505</v>
      </c>
      <c r="C14" s="107">
        <f>+C15</f>
        <v>0</v>
      </c>
      <c r="D14" s="115"/>
      <c r="E14" s="115"/>
      <c r="F14" s="107">
        <f>+F15</f>
        <v>0</v>
      </c>
      <c r="G14" s="107" t="e">
        <f t="shared" si="2"/>
        <v>#DIV/0!</v>
      </c>
      <c r="H14" s="107" t="e">
        <f t="shared" si="3"/>
        <v>#DIV/0!</v>
      </c>
      <c r="I14" s="46"/>
      <c r="J14" s="46"/>
      <c r="K14" s="46"/>
      <c r="L14" s="46"/>
      <c r="M14" s="47"/>
      <c r="N14" s="47"/>
      <c r="O14" s="47"/>
    </row>
    <row r="15" spans="1:15" ht="25.5" x14ac:dyDescent="0.2">
      <c r="A15" s="102" t="s">
        <v>506</v>
      </c>
      <c r="B15" s="78" t="s">
        <v>507</v>
      </c>
      <c r="C15" s="105">
        <f>+C16</f>
        <v>0</v>
      </c>
      <c r="D15" s="106"/>
      <c r="E15" s="106"/>
      <c r="F15" s="105">
        <f t="shared" ref="F15" si="5">+F16</f>
        <v>0</v>
      </c>
      <c r="G15" s="76" t="e">
        <f t="shared" si="2"/>
        <v>#DIV/0!</v>
      </c>
      <c r="H15" s="76" t="e">
        <f t="shared" si="3"/>
        <v>#DIV/0!</v>
      </c>
      <c r="I15" s="46"/>
      <c r="J15" s="46"/>
      <c r="K15" s="46"/>
      <c r="L15" s="46"/>
      <c r="M15" s="47"/>
      <c r="N15" s="47"/>
      <c r="O15" s="47"/>
    </row>
    <row r="16" spans="1:15" ht="25.5" x14ac:dyDescent="0.2">
      <c r="A16" s="69" t="s">
        <v>508</v>
      </c>
      <c r="B16" s="48" t="s">
        <v>509</v>
      </c>
      <c r="C16" s="44"/>
      <c r="D16" s="106"/>
      <c r="E16" s="106"/>
      <c r="F16" s="44"/>
      <c r="G16" s="44" t="e">
        <f t="shared" si="2"/>
        <v>#DIV/0!</v>
      </c>
      <c r="H16" s="44" t="e">
        <f t="shared" si="3"/>
        <v>#DIV/0!</v>
      </c>
      <c r="I16" s="46"/>
      <c r="J16" s="46"/>
      <c r="K16" s="46"/>
      <c r="L16" s="46"/>
      <c r="M16" s="47"/>
      <c r="N16" s="47"/>
      <c r="O16" s="47"/>
    </row>
    <row r="17" spans="1:15" x14ac:dyDescent="0.2">
      <c r="A17" s="109" t="s">
        <v>62</v>
      </c>
      <c r="B17" s="110" t="s">
        <v>511</v>
      </c>
      <c r="C17" s="88">
        <f>+C18+C27+C32</f>
        <v>49904.65</v>
      </c>
      <c r="D17" s="89">
        <f>+D18+D27+D32</f>
        <v>0</v>
      </c>
      <c r="E17" s="89">
        <f>+E18+E27+E32</f>
        <v>0</v>
      </c>
      <c r="F17" s="88">
        <f>+F18+F27+F32</f>
        <v>0</v>
      </c>
      <c r="G17" s="111">
        <f t="shared" si="2"/>
        <v>0</v>
      </c>
      <c r="H17" s="111" t="e">
        <f t="shared" si="3"/>
        <v>#DIV/0!</v>
      </c>
      <c r="I17" s="57"/>
      <c r="J17" s="57"/>
      <c r="K17" s="57"/>
      <c r="L17" s="57"/>
      <c r="M17" s="56"/>
      <c r="N17" s="56"/>
      <c r="O17" s="56"/>
    </row>
    <row r="18" spans="1:15" x14ac:dyDescent="0.2">
      <c r="A18" s="103" t="s">
        <v>64</v>
      </c>
      <c r="B18" s="104" t="s">
        <v>512</v>
      </c>
      <c r="C18" s="112">
        <f>+C19+C22+C24</f>
        <v>0</v>
      </c>
      <c r="D18" s="115"/>
      <c r="E18" s="115"/>
      <c r="F18" s="112">
        <f>+F19+F22+F24</f>
        <v>0</v>
      </c>
      <c r="G18" s="107" t="e">
        <f t="shared" si="2"/>
        <v>#DIV/0!</v>
      </c>
      <c r="H18" s="107" t="e">
        <f t="shared" si="3"/>
        <v>#DIV/0!</v>
      </c>
      <c r="I18" s="46"/>
      <c r="J18" s="46"/>
      <c r="K18" s="46"/>
      <c r="L18" s="46"/>
      <c r="M18" s="47"/>
      <c r="N18" s="47"/>
      <c r="O18" s="47"/>
    </row>
    <row r="19" spans="1:15" ht="25.5" x14ac:dyDescent="0.2">
      <c r="A19" s="102">
        <v>512</v>
      </c>
      <c r="B19" s="78" t="s">
        <v>550</v>
      </c>
      <c r="C19" s="105">
        <f>+C20+C21</f>
        <v>0</v>
      </c>
      <c r="D19" s="106"/>
      <c r="E19" s="106"/>
      <c r="F19" s="105">
        <f>+F20+F21</f>
        <v>0</v>
      </c>
      <c r="G19" s="105" t="e">
        <f t="shared" ref="G19:G26" si="6">+F19/C19*100</f>
        <v>#DIV/0!</v>
      </c>
      <c r="H19" s="105" t="e">
        <f t="shared" ref="H19:H26" si="7">+F19/E19*100</f>
        <v>#DIV/0!</v>
      </c>
      <c r="I19" s="46"/>
      <c r="J19" s="46"/>
      <c r="K19" s="46"/>
      <c r="L19" s="46"/>
      <c r="M19" s="47"/>
      <c r="N19" s="47"/>
      <c r="O19" s="47"/>
    </row>
    <row r="20" spans="1:15" ht="25.5" x14ac:dyDescent="0.2">
      <c r="A20" s="69">
        <v>5121</v>
      </c>
      <c r="B20" s="48" t="s">
        <v>551</v>
      </c>
      <c r="C20" s="49"/>
      <c r="D20" s="106"/>
      <c r="E20" s="106"/>
      <c r="F20" s="44"/>
      <c r="G20" s="44" t="e">
        <f t="shared" si="6"/>
        <v>#DIV/0!</v>
      </c>
      <c r="H20" s="44" t="e">
        <f t="shared" si="7"/>
        <v>#DIV/0!</v>
      </c>
      <c r="I20" s="46"/>
      <c r="J20" s="46"/>
      <c r="K20" s="46"/>
      <c r="L20" s="46"/>
      <c r="M20" s="47"/>
      <c r="N20" s="47"/>
      <c r="O20" s="47"/>
    </row>
    <row r="21" spans="1:15" ht="25.5" x14ac:dyDescent="0.2">
      <c r="A21" s="69">
        <v>5122</v>
      </c>
      <c r="B21" s="48" t="s">
        <v>552</v>
      </c>
      <c r="C21" s="49"/>
      <c r="D21" s="106"/>
      <c r="E21" s="106"/>
      <c r="F21" s="44"/>
      <c r="G21" s="44" t="e">
        <f t="shared" si="6"/>
        <v>#DIV/0!</v>
      </c>
      <c r="H21" s="44" t="e">
        <f t="shared" si="7"/>
        <v>#DIV/0!</v>
      </c>
      <c r="I21" s="46"/>
      <c r="J21" s="46"/>
      <c r="K21" s="46"/>
      <c r="L21" s="46"/>
      <c r="M21" s="47"/>
      <c r="N21" s="47"/>
      <c r="O21" s="47"/>
    </row>
    <row r="22" spans="1:15" x14ac:dyDescent="0.2">
      <c r="A22" s="102">
        <v>514</v>
      </c>
      <c r="B22" s="78" t="s">
        <v>553</v>
      </c>
      <c r="C22" s="105">
        <f>+C23</f>
        <v>0</v>
      </c>
      <c r="D22" s="106"/>
      <c r="E22" s="106"/>
      <c r="F22" s="105">
        <f t="shared" ref="F22" si="8">+F23</f>
        <v>0</v>
      </c>
      <c r="G22" s="105" t="e">
        <f t="shared" si="6"/>
        <v>#DIV/0!</v>
      </c>
      <c r="H22" s="105" t="e">
        <f t="shared" si="7"/>
        <v>#DIV/0!</v>
      </c>
      <c r="I22" s="46"/>
      <c r="J22" s="46"/>
      <c r="K22" s="46"/>
      <c r="L22" s="46"/>
      <c r="M22" s="47"/>
      <c r="N22" s="47"/>
      <c r="O22" s="47"/>
    </row>
    <row r="23" spans="1:15" x14ac:dyDescent="0.2">
      <c r="A23" s="69">
        <v>5141</v>
      </c>
      <c r="B23" s="48" t="s">
        <v>554</v>
      </c>
      <c r="C23" s="49"/>
      <c r="D23" s="106"/>
      <c r="E23" s="106"/>
      <c r="F23" s="44"/>
      <c r="G23" s="44" t="e">
        <f t="shared" si="6"/>
        <v>#DIV/0!</v>
      </c>
      <c r="H23" s="44" t="e">
        <f t="shared" si="7"/>
        <v>#DIV/0!</v>
      </c>
      <c r="I23" s="46"/>
      <c r="J23" s="46"/>
      <c r="K23" s="46"/>
      <c r="L23" s="46"/>
      <c r="M23" s="47"/>
      <c r="N23" s="47"/>
      <c r="O23" s="47"/>
    </row>
    <row r="24" spans="1:15" x14ac:dyDescent="0.2">
      <c r="A24" s="102">
        <v>518</v>
      </c>
      <c r="B24" s="78" t="s">
        <v>555</v>
      </c>
      <c r="C24" s="105">
        <f>+C25+C26</f>
        <v>0</v>
      </c>
      <c r="D24" s="106"/>
      <c r="E24" s="106"/>
      <c r="F24" s="105">
        <f>+F25+F26</f>
        <v>0</v>
      </c>
      <c r="G24" s="105" t="e">
        <f t="shared" si="6"/>
        <v>#DIV/0!</v>
      </c>
      <c r="H24" s="105" t="e">
        <f t="shared" si="7"/>
        <v>#DIV/0!</v>
      </c>
      <c r="I24" s="46"/>
      <c r="J24" s="46"/>
      <c r="K24" s="46"/>
      <c r="L24" s="46"/>
      <c r="M24" s="47"/>
      <c r="N24" s="47"/>
      <c r="O24" s="47"/>
    </row>
    <row r="25" spans="1:15" ht="25.5" x14ac:dyDescent="0.2">
      <c r="A25" s="69">
        <v>5181</v>
      </c>
      <c r="B25" s="48" t="s">
        <v>556</v>
      </c>
      <c r="C25" s="49"/>
      <c r="D25" s="106"/>
      <c r="E25" s="106"/>
      <c r="F25" s="44"/>
      <c r="G25" s="44" t="e">
        <f t="shared" si="6"/>
        <v>#DIV/0!</v>
      </c>
      <c r="H25" s="44" t="e">
        <f t="shared" si="7"/>
        <v>#DIV/0!</v>
      </c>
      <c r="I25" s="46"/>
      <c r="J25" s="46"/>
      <c r="K25" s="46"/>
      <c r="L25" s="46"/>
      <c r="M25" s="47"/>
      <c r="N25" s="47"/>
      <c r="O25" s="47"/>
    </row>
    <row r="26" spans="1:15" x14ac:dyDescent="0.2">
      <c r="A26" s="69">
        <v>5183</v>
      </c>
      <c r="B26" s="48" t="s">
        <v>557</v>
      </c>
      <c r="C26" s="49"/>
      <c r="D26" s="106"/>
      <c r="E26" s="106"/>
      <c r="F26" s="44"/>
      <c r="G26" s="44" t="e">
        <f t="shared" si="6"/>
        <v>#DIV/0!</v>
      </c>
      <c r="H26" s="44" t="e">
        <f t="shared" si="7"/>
        <v>#DIV/0!</v>
      </c>
      <c r="I26" s="46"/>
      <c r="J26" s="46"/>
      <c r="K26" s="46"/>
      <c r="L26" s="46"/>
      <c r="M26" s="47"/>
      <c r="N26" s="47"/>
      <c r="O26" s="47"/>
    </row>
    <row r="27" spans="1:15" x14ac:dyDescent="0.2">
      <c r="A27" s="103" t="s">
        <v>513</v>
      </c>
      <c r="B27" s="104" t="s">
        <v>514</v>
      </c>
      <c r="C27" s="112">
        <f>+C28+C30</f>
        <v>0</v>
      </c>
      <c r="D27" s="115"/>
      <c r="E27" s="115"/>
      <c r="F27" s="112">
        <f>+F28+F30</f>
        <v>0</v>
      </c>
      <c r="G27" s="107" t="e">
        <f t="shared" si="2"/>
        <v>#DIV/0!</v>
      </c>
      <c r="H27" s="107" t="e">
        <f t="shared" si="3"/>
        <v>#DIV/0!</v>
      </c>
      <c r="I27" s="46"/>
      <c r="J27" s="46"/>
      <c r="K27" s="46"/>
      <c r="L27" s="46"/>
      <c r="M27" s="47"/>
      <c r="N27" s="47"/>
      <c r="O27" s="47"/>
    </row>
    <row r="28" spans="1:15" ht="25.5" x14ac:dyDescent="0.2">
      <c r="A28" s="102" t="s">
        <v>515</v>
      </c>
      <c r="B28" s="78" t="s">
        <v>516</v>
      </c>
      <c r="C28" s="105">
        <f>+C29</f>
        <v>0</v>
      </c>
      <c r="D28" s="106"/>
      <c r="E28" s="106"/>
      <c r="F28" s="105">
        <f t="shared" ref="F28" si="9">+F29</f>
        <v>0</v>
      </c>
      <c r="G28" s="76" t="e">
        <f t="shared" si="2"/>
        <v>#DIV/0!</v>
      </c>
      <c r="H28" s="76" t="e">
        <f t="shared" si="3"/>
        <v>#DIV/0!</v>
      </c>
      <c r="I28" s="46"/>
      <c r="J28" s="46"/>
      <c r="K28" s="46"/>
      <c r="L28" s="46"/>
      <c r="M28" s="47"/>
      <c r="N28" s="47"/>
      <c r="O28" s="47"/>
    </row>
    <row r="29" spans="1:15" ht="25.5" x14ac:dyDescent="0.2">
      <c r="A29" s="69" t="s">
        <v>517</v>
      </c>
      <c r="B29" s="48" t="s">
        <v>516</v>
      </c>
      <c r="C29" s="49"/>
      <c r="D29" s="106"/>
      <c r="E29" s="106"/>
      <c r="F29" s="44"/>
      <c r="G29" s="44" t="e">
        <f t="shared" si="2"/>
        <v>#DIV/0!</v>
      </c>
      <c r="H29" s="44" t="e">
        <f t="shared" si="3"/>
        <v>#DIV/0!</v>
      </c>
      <c r="I29" s="46"/>
      <c r="J29" s="46"/>
      <c r="K29" s="46"/>
      <c r="L29" s="46"/>
      <c r="M29" s="47"/>
      <c r="N29" s="47"/>
      <c r="O29" s="47"/>
    </row>
    <row r="30" spans="1:15" ht="25.5" x14ac:dyDescent="0.2">
      <c r="A30" s="102" t="s">
        <v>518</v>
      </c>
      <c r="B30" s="78" t="s">
        <v>519</v>
      </c>
      <c r="C30" s="105">
        <f>+C31</f>
        <v>0</v>
      </c>
      <c r="D30" s="106"/>
      <c r="E30" s="106"/>
      <c r="F30" s="105">
        <f t="shared" ref="F30" si="10">+F31</f>
        <v>0</v>
      </c>
      <c r="G30" s="76" t="e">
        <f t="shared" si="2"/>
        <v>#DIV/0!</v>
      </c>
      <c r="H30" s="76" t="e">
        <f t="shared" si="3"/>
        <v>#DIV/0!</v>
      </c>
      <c r="I30" s="46"/>
      <c r="J30" s="46"/>
      <c r="K30" s="46"/>
      <c r="L30" s="46"/>
      <c r="M30" s="47"/>
      <c r="N30" s="47"/>
      <c r="O30" s="47"/>
    </row>
    <row r="31" spans="1:15" ht="25.5" x14ac:dyDescent="0.2">
      <c r="A31" s="69" t="s">
        <v>520</v>
      </c>
      <c r="B31" s="48" t="s">
        <v>521</v>
      </c>
      <c r="C31" s="44"/>
      <c r="D31" s="106"/>
      <c r="E31" s="106"/>
      <c r="F31" s="44"/>
      <c r="G31" s="44" t="e">
        <f t="shared" si="2"/>
        <v>#DIV/0!</v>
      </c>
      <c r="H31" s="44" t="e">
        <f t="shared" si="3"/>
        <v>#DIV/0!</v>
      </c>
      <c r="I31" s="46"/>
      <c r="J31" s="46"/>
      <c r="K31" s="46"/>
      <c r="L31" s="46"/>
      <c r="M31" s="47"/>
      <c r="N31" s="47"/>
      <c r="O31" s="47"/>
    </row>
    <row r="32" spans="1:15" x14ac:dyDescent="0.2">
      <c r="A32" s="103" t="s">
        <v>522</v>
      </c>
      <c r="B32" s="104" t="s">
        <v>523</v>
      </c>
      <c r="C32" s="107">
        <f>+C33+C35</f>
        <v>49904.65</v>
      </c>
      <c r="D32" s="115">
        <v>0</v>
      </c>
      <c r="E32" s="115">
        <v>0</v>
      </c>
      <c r="F32" s="107">
        <f>+F33+F35</f>
        <v>0</v>
      </c>
      <c r="G32" s="107">
        <f>+F32/C32*100</f>
        <v>0</v>
      </c>
      <c r="H32" s="107" t="e">
        <f t="shared" si="3"/>
        <v>#DIV/0!</v>
      </c>
      <c r="I32" s="46"/>
      <c r="J32" s="46"/>
      <c r="K32" s="46"/>
      <c r="L32" s="46"/>
      <c r="M32" s="47"/>
      <c r="N32" s="47"/>
      <c r="O32" s="47"/>
    </row>
    <row r="33" spans="1:15" ht="25.5" x14ac:dyDescent="0.2">
      <c r="A33" s="102" t="s">
        <v>524</v>
      </c>
      <c r="B33" s="78" t="s">
        <v>525</v>
      </c>
      <c r="C33" s="105">
        <f>+C34</f>
        <v>0</v>
      </c>
      <c r="D33" s="106"/>
      <c r="E33" s="106"/>
      <c r="F33" s="105">
        <f t="shared" ref="F33" si="11">+F34</f>
        <v>0</v>
      </c>
      <c r="G33" s="76" t="e">
        <f t="shared" si="2"/>
        <v>#DIV/0!</v>
      </c>
      <c r="H33" s="76" t="e">
        <f t="shared" si="3"/>
        <v>#DIV/0!</v>
      </c>
      <c r="I33" s="46"/>
      <c r="J33" s="46"/>
      <c r="K33" s="46"/>
      <c r="L33" s="46"/>
      <c r="M33" s="47"/>
      <c r="N33" s="47"/>
      <c r="O33" s="47"/>
    </row>
    <row r="34" spans="1:15" ht="25.5" x14ac:dyDescent="0.2">
      <c r="A34" s="69" t="s">
        <v>526</v>
      </c>
      <c r="B34" s="48" t="s">
        <v>527</v>
      </c>
      <c r="C34" s="44"/>
      <c r="D34" s="106"/>
      <c r="E34" s="106"/>
      <c r="F34" s="44"/>
      <c r="G34" s="44" t="e">
        <f t="shared" si="2"/>
        <v>#DIV/0!</v>
      </c>
      <c r="H34" s="44" t="e">
        <f t="shared" si="3"/>
        <v>#DIV/0!</v>
      </c>
      <c r="I34" s="47"/>
      <c r="J34" s="47"/>
      <c r="K34" s="47"/>
      <c r="L34" s="47"/>
      <c r="M34" s="47"/>
      <c r="N34" s="47"/>
      <c r="O34" s="47"/>
    </row>
    <row r="35" spans="1:15" ht="25.5" x14ac:dyDescent="0.2">
      <c r="A35" s="102" t="s">
        <v>528</v>
      </c>
      <c r="B35" s="78" t="s">
        <v>529</v>
      </c>
      <c r="C35" s="105">
        <f>+C36</f>
        <v>49904.65</v>
      </c>
      <c r="D35" s="106"/>
      <c r="E35" s="106"/>
      <c r="F35" s="105">
        <f t="shared" ref="F35" si="12">+F36</f>
        <v>0</v>
      </c>
      <c r="G35" s="105">
        <f t="shared" si="2"/>
        <v>0</v>
      </c>
      <c r="H35" s="105" t="e">
        <f t="shared" si="3"/>
        <v>#DIV/0!</v>
      </c>
      <c r="I35" s="47"/>
      <c r="J35" s="47"/>
      <c r="K35" s="47"/>
      <c r="L35" s="47"/>
      <c r="M35" s="47"/>
      <c r="N35" s="47"/>
      <c r="O35" s="47"/>
    </row>
    <row r="36" spans="1:15" ht="25.5" x14ac:dyDescent="0.2">
      <c r="A36" s="69" t="s">
        <v>530</v>
      </c>
      <c r="B36" s="48" t="s">
        <v>531</v>
      </c>
      <c r="C36" s="44">
        <v>49904.65</v>
      </c>
      <c r="D36" s="106"/>
      <c r="E36" s="106"/>
      <c r="F36" s="44">
        <v>0</v>
      </c>
      <c r="G36" s="44">
        <f t="shared" si="2"/>
        <v>0</v>
      </c>
      <c r="H36" s="44" t="e">
        <f t="shared" si="3"/>
        <v>#DIV/0!</v>
      </c>
      <c r="I36" s="47"/>
      <c r="J36" s="47"/>
      <c r="K36" s="47"/>
      <c r="L36" s="47"/>
      <c r="M36" s="47"/>
      <c r="N36" s="47"/>
      <c r="O36" s="47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Normal="100" workbookViewId="0">
      <selection activeCell="A4" sqref="A4"/>
    </sheetView>
  </sheetViews>
  <sheetFormatPr defaultRowHeight="12.75" x14ac:dyDescent="0.2"/>
  <cols>
    <col min="1" max="1" width="15.85546875" style="32" customWidth="1"/>
    <col min="2" max="2" width="29.42578125" style="35" customWidth="1"/>
    <col min="3" max="3" width="20.140625" style="36" customWidth="1"/>
    <col min="4" max="5" width="17.7109375" style="37" bestFit="1" customWidth="1"/>
    <col min="6" max="6" width="16.5703125" style="36" bestFit="1" customWidth="1"/>
    <col min="7" max="8" width="12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5.85546875" style="32" customWidth="1"/>
    <col min="258" max="258" width="50.7109375" style="32" customWidth="1"/>
    <col min="259" max="259" width="20.140625" style="32" customWidth="1"/>
    <col min="260" max="261" width="17.7109375" style="32" bestFit="1" customWidth="1"/>
    <col min="262" max="262" width="16.5703125" style="32" bestFit="1" customWidth="1"/>
    <col min="263" max="263" width="15.7109375" style="32" bestFit="1" customWidth="1"/>
    <col min="264" max="264" width="18.4257812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5.85546875" style="32" customWidth="1"/>
    <col min="514" max="514" width="50.7109375" style="32" customWidth="1"/>
    <col min="515" max="515" width="20.140625" style="32" customWidth="1"/>
    <col min="516" max="517" width="17.7109375" style="32" bestFit="1" customWidth="1"/>
    <col min="518" max="518" width="16.5703125" style="32" bestFit="1" customWidth="1"/>
    <col min="519" max="519" width="15.7109375" style="32" bestFit="1" customWidth="1"/>
    <col min="520" max="520" width="18.4257812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5.85546875" style="32" customWidth="1"/>
    <col min="770" max="770" width="50.7109375" style="32" customWidth="1"/>
    <col min="771" max="771" width="20.140625" style="32" customWidth="1"/>
    <col min="772" max="773" width="17.7109375" style="32" bestFit="1" customWidth="1"/>
    <col min="774" max="774" width="16.5703125" style="32" bestFit="1" customWidth="1"/>
    <col min="775" max="775" width="15.7109375" style="32" bestFit="1" customWidth="1"/>
    <col min="776" max="776" width="18.4257812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5.85546875" style="32" customWidth="1"/>
    <col min="1026" max="1026" width="50.7109375" style="32" customWidth="1"/>
    <col min="1027" max="1027" width="20.140625" style="32" customWidth="1"/>
    <col min="1028" max="1029" width="17.7109375" style="32" bestFit="1" customWidth="1"/>
    <col min="1030" max="1030" width="16.5703125" style="32" bestFit="1" customWidth="1"/>
    <col min="1031" max="1031" width="15.7109375" style="32" bestFit="1" customWidth="1"/>
    <col min="1032" max="1032" width="18.4257812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5.85546875" style="32" customWidth="1"/>
    <col min="1282" max="1282" width="50.7109375" style="32" customWidth="1"/>
    <col min="1283" max="1283" width="20.140625" style="32" customWidth="1"/>
    <col min="1284" max="1285" width="17.7109375" style="32" bestFit="1" customWidth="1"/>
    <col min="1286" max="1286" width="16.5703125" style="32" bestFit="1" customWidth="1"/>
    <col min="1287" max="1287" width="15.7109375" style="32" bestFit="1" customWidth="1"/>
    <col min="1288" max="1288" width="18.4257812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5.85546875" style="32" customWidth="1"/>
    <col min="1538" max="1538" width="50.7109375" style="32" customWidth="1"/>
    <col min="1539" max="1539" width="20.140625" style="32" customWidth="1"/>
    <col min="1540" max="1541" width="17.7109375" style="32" bestFit="1" customWidth="1"/>
    <col min="1542" max="1542" width="16.5703125" style="32" bestFit="1" customWidth="1"/>
    <col min="1543" max="1543" width="15.7109375" style="32" bestFit="1" customWidth="1"/>
    <col min="1544" max="1544" width="18.4257812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5.85546875" style="32" customWidth="1"/>
    <col min="1794" max="1794" width="50.7109375" style="32" customWidth="1"/>
    <col min="1795" max="1795" width="20.140625" style="32" customWidth="1"/>
    <col min="1796" max="1797" width="17.7109375" style="32" bestFit="1" customWidth="1"/>
    <col min="1798" max="1798" width="16.5703125" style="32" bestFit="1" customWidth="1"/>
    <col min="1799" max="1799" width="15.7109375" style="32" bestFit="1" customWidth="1"/>
    <col min="1800" max="1800" width="18.4257812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5.85546875" style="32" customWidth="1"/>
    <col min="2050" max="2050" width="50.7109375" style="32" customWidth="1"/>
    <col min="2051" max="2051" width="20.140625" style="32" customWidth="1"/>
    <col min="2052" max="2053" width="17.7109375" style="32" bestFit="1" customWidth="1"/>
    <col min="2054" max="2054" width="16.5703125" style="32" bestFit="1" customWidth="1"/>
    <col min="2055" max="2055" width="15.7109375" style="32" bestFit="1" customWidth="1"/>
    <col min="2056" max="2056" width="18.4257812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5.85546875" style="32" customWidth="1"/>
    <col min="2306" max="2306" width="50.7109375" style="32" customWidth="1"/>
    <col min="2307" max="2307" width="20.140625" style="32" customWidth="1"/>
    <col min="2308" max="2309" width="17.7109375" style="32" bestFit="1" customWidth="1"/>
    <col min="2310" max="2310" width="16.5703125" style="32" bestFit="1" customWidth="1"/>
    <col min="2311" max="2311" width="15.7109375" style="32" bestFit="1" customWidth="1"/>
    <col min="2312" max="2312" width="18.4257812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5.85546875" style="32" customWidth="1"/>
    <col min="2562" max="2562" width="50.7109375" style="32" customWidth="1"/>
    <col min="2563" max="2563" width="20.140625" style="32" customWidth="1"/>
    <col min="2564" max="2565" width="17.7109375" style="32" bestFit="1" customWidth="1"/>
    <col min="2566" max="2566" width="16.5703125" style="32" bestFit="1" customWidth="1"/>
    <col min="2567" max="2567" width="15.7109375" style="32" bestFit="1" customWidth="1"/>
    <col min="2568" max="2568" width="18.4257812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5.85546875" style="32" customWidth="1"/>
    <col min="2818" max="2818" width="50.7109375" style="32" customWidth="1"/>
    <col min="2819" max="2819" width="20.140625" style="32" customWidth="1"/>
    <col min="2820" max="2821" width="17.7109375" style="32" bestFit="1" customWidth="1"/>
    <col min="2822" max="2822" width="16.5703125" style="32" bestFit="1" customWidth="1"/>
    <col min="2823" max="2823" width="15.7109375" style="32" bestFit="1" customWidth="1"/>
    <col min="2824" max="2824" width="18.4257812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5.85546875" style="32" customWidth="1"/>
    <col min="3074" max="3074" width="50.7109375" style="32" customWidth="1"/>
    <col min="3075" max="3075" width="20.140625" style="32" customWidth="1"/>
    <col min="3076" max="3077" width="17.7109375" style="32" bestFit="1" customWidth="1"/>
    <col min="3078" max="3078" width="16.5703125" style="32" bestFit="1" customWidth="1"/>
    <col min="3079" max="3079" width="15.7109375" style="32" bestFit="1" customWidth="1"/>
    <col min="3080" max="3080" width="18.4257812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5.85546875" style="32" customWidth="1"/>
    <col min="3330" max="3330" width="50.7109375" style="32" customWidth="1"/>
    <col min="3331" max="3331" width="20.140625" style="32" customWidth="1"/>
    <col min="3332" max="3333" width="17.7109375" style="32" bestFit="1" customWidth="1"/>
    <col min="3334" max="3334" width="16.5703125" style="32" bestFit="1" customWidth="1"/>
    <col min="3335" max="3335" width="15.7109375" style="32" bestFit="1" customWidth="1"/>
    <col min="3336" max="3336" width="18.4257812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5.85546875" style="32" customWidth="1"/>
    <col min="3586" max="3586" width="50.7109375" style="32" customWidth="1"/>
    <col min="3587" max="3587" width="20.140625" style="32" customWidth="1"/>
    <col min="3588" max="3589" width="17.7109375" style="32" bestFit="1" customWidth="1"/>
    <col min="3590" max="3590" width="16.5703125" style="32" bestFit="1" customWidth="1"/>
    <col min="3591" max="3591" width="15.7109375" style="32" bestFit="1" customWidth="1"/>
    <col min="3592" max="3592" width="18.4257812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5.85546875" style="32" customWidth="1"/>
    <col min="3842" max="3842" width="50.7109375" style="32" customWidth="1"/>
    <col min="3843" max="3843" width="20.140625" style="32" customWidth="1"/>
    <col min="3844" max="3845" width="17.7109375" style="32" bestFit="1" customWidth="1"/>
    <col min="3846" max="3846" width="16.5703125" style="32" bestFit="1" customWidth="1"/>
    <col min="3847" max="3847" width="15.7109375" style="32" bestFit="1" customWidth="1"/>
    <col min="3848" max="3848" width="18.4257812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5.85546875" style="32" customWidth="1"/>
    <col min="4098" max="4098" width="50.7109375" style="32" customWidth="1"/>
    <col min="4099" max="4099" width="20.140625" style="32" customWidth="1"/>
    <col min="4100" max="4101" width="17.7109375" style="32" bestFit="1" customWidth="1"/>
    <col min="4102" max="4102" width="16.5703125" style="32" bestFit="1" customWidth="1"/>
    <col min="4103" max="4103" width="15.7109375" style="32" bestFit="1" customWidth="1"/>
    <col min="4104" max="4104" width="18.4257812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5.85546875" style="32" customWidth="1"/>
    <col min="4354" max="4354" width="50.7109375" style="32" customWidth="1"/>
    <col min="4355" max="4355" width="20.140625" style="32" customWidth="1"/>
    <col min="4356" max="4357" width="17.7109375" style="32" bestFit="1" customWidth="1"/>
    <col min="4358" max="4358" width="16.5703125" style="32" bestFit="1" customWidth="1"/>
    <col min="4359" max="4359" width="15.7109375" style="32" bestFit="1" customWidth="1"/>
    <col min="4360" max="4360" width="18.4257812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5.85546875" style="32" customWidth="1"/>
    <col min="4610" max="4610" width="50.7109375" style="32" customWidth="1"/>
    <col min="4611" max="4611" width="20.140625" style="32" customWidth="1"/>
    <col min="4612" max="4613" width="17.7109375" style="32" bestFit="1" customWidth="1"/>
    <col min="4614" max="4614" width="16.5703125" style="32" bestFit="1" customWidth="1"/>
    <col min="4615" max="4615" width="15.7109375" style="32" bestFit="1" customWidth="1"/>
    <col min="4616" max="4616" width="18.4257812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5.85546875" style="32" customWidth="1"/>
    <col min="4866" max="4866" width="50.7109375" style="32" customWidth="1"/>
    <col min="4867" max="4867" width="20.140625" style="32" customWidth="1"/>
    <col min="4868" max="4869" width="17.7109375" style="32" bestFit="1" customWidth="1"/>
    <col min="4870" max="4870" width="16.5703125" style="32" bestFit="1" customWidth="1"/>
    <col min="4871" max="4871" width="15.7109375" style="32" bestFit="1" customWidth="1"/>
    <col min="4872" max="4872" width="18.4257812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5.85546875" style="32" customWidth="1"/>
    <col min="5122" max="5122" width="50.7109375" style="32" customWidth="1"/>
    <col min="5123" max="5123" width="20.140625" style="32" customWidth="1"/>
    <col min="5124" max="5125" width="17.7109375" style="32" bestFit="1" customWidth="1"/>
    <col min="5126" max="5126" width="16.5703125" style="32" bestFit="1" customWidth="1"/>
    <col min="5127" max="5127" width="15.7109375" style="32" bestFit="1" customWidth="1"/>
    <col min="5128" max="5128" width="18.4257812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5.85546875" style="32" customWidth="1"/>
    <col min="5378" max="5378" width="50.7109375" style="32" customWidth="1"/>
    <col min="5379" max="5379" width="20.140625" style="32" customWidth="1"/>
    <col min="5380" max="5381" width="17.7109375" style="32" bestFit="1" customWidth="1"/>
    <col min="5382" max="5382" width="16.5703125" style="32" bestFit="1" customWidth="1"/>
    <col min="5383" max="5383" width="15.7109375" style="32" bestFit="1" customWidth="1"/>
    <col min="5384" max="5384" width="18.4257812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5.85546875" style="32" customWidth="1"/>
    <col min="5634" max="5634" width="50.7109375" style="32" customWidth="1"/>
    <col min="5635" max="5635" width="20.140625" style="32" customWidth="1"/>
    <col min="5636" max="5637" width="17.7109375" style="32" bestFit="1" customWidth="1"/>
    <col min="5638" max="5638" width="16.5703125" style="32" bestFit="1" customWidth="1"/>
    <col min="5639" max="5639" width="15.7109375" style="32" bestFit="1" customWidth="1"/>
    <col min="5640" max="5640" width="18.4257812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5.85546875" style="32" customWidth="1"/>
    <col min="5890" max="5890" width="50.7109375" style="32" customWidth="1"/>
    <col min="5891" max="5891" width="20.140625" style="32" customWidth="1"/>
    <col min="5892" max="5893" width="17.7109375" style="32" bestFit="1" customWidth="1"/>
    <col min="5894" max="5894" width="16.5703125" style="32" bestFit="1" customWidth="1"/>
    <col min="5895" max="5895" width="15.7109375" style="32" bestFit="1" customWidth="1"/>
    <col min="5896" max="5896" width="18.4257812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5.85546875" style="32" customWidth="1"/>
    <col min="6146" max="6146" width="50.7109375" style="32" customWidth="1"/>
    <col min="6147" max="6147" width="20.140625" style="32" customWidth="1"/>
    <col min="6148" max="6149" width="17.7109375" style="32" bestFit="1" customWidth="1"/>
    <col min="6150" max="6150" width="16.5703125" style="32" bestFit="1" customWidth="1"/>
    <col min="6151" max="6151" width="15.7109375" style="32" bestFit="1" customWidth="1"/>
    <col min="6152" max="6152" width="18.4257812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5.85546875" style="32" customWidth="1"/>
    <col min="6402" max="6402" width="50.7109375" style="32" customWidth="1"/>
    <col min="6403" max="6403" width="20.140625" style="32" customWidth="1"/>
    <col min="6404" max="6405" width="17.7109375" style="32" bestFit="1" customWidth="1"/>
    <col min="6406" max="6406" width="16.5703125" style="32" bestFit="1" customWidth="1"/>
    <col min="6407" max="6407" width="15.7109375" style="32" bestFit="1" customWidth="1"/>
    <col min="6408" max="6408" width="18.4257812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5.85546875" style="32" customWidth="1"/>
    <col min="6658" max="6658" width="50.7109375" style="32" customWidth="1"/>
    <col min="6659" max="6659" width="20.140625" style="32" customWidth="1"/>
    <col min="6660" max="6661" width="17.7109375" style="32" bestFit="1" customWidth="1"/>
    <col min="6662" max="6662" width="16.5703125" style="32" bestFit="1" customWidth="1"/>
    <col min="6663" max="6663" width="15.7109375" style="32" bestFit="1" customWidth="1"/>
    <col min="6664" max="6664" width="18.4257812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5.85546875" style="32" customWidth="1"/>
    <col min="6914" max="6914" width="50.7109375" style="32" customWidth="1"/>
    <col min="6915" max="6915" width="20.140625" style="32" customWidth="1"/>
    <col min="6916" max="6917" width="17.7109375" style="32" bestFit="1" customWidth="1"/>
    <col min="6918" max="6918" width="16.5703125" style="32" bestFit="1" customWidth="1"/>
    <col min="6919" max="6919" width="15.7109375" style="32" bestFit="1" customWidth="1"/>
    <col min="6920" max="6920" width="18.4257812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5.85546875" style="32" customWidth="1"/>
    <col min="7170" max="7170" width="50.7109375" style="32" customWidth="1"/>
    <col min="7171" max="7171" width="20.140625" style="32" customWidth="1"/>
    <col min="7172" max="7173" width="17.7109375" style="32" bestFit="1" customWidth="1"/>
    <col min="7174" max="7174" width="16.5703125" style="32" bestFit="1" customWidth="1"/>
    <col min="7175" max="7175" width="15.7109375" style="32" bestFit="1" customWidth="1"/>
    <col min="7176" max="7176" width="18.4257812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5.85546875" style="32" customWidth="1"/>
    <col min="7426" max="7426" width="50.7109375" style="32" customWidth="1"/>
    <col min="7427" max="7427" width="20.140625" style="32" customWidth="1"/>
    <col min="7428" max="7429" width="17.7109375" style="32" bestFit="1" customWidth="1"/>
    <col min="7430" max="7430" width="16.5703125" style="32" bestFit="1" customWidth="1"/>
    <col min="7431" max="7431" width="15.7109375" style="32" bestFit="1" customWidth="1"/>
    <col min="7432" max="7432" width="18.4257812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5.85546875" style="32" customWidth="1"/>
    <col min="7682" max="7682" width="50.7109375" style="32" customWidth="1"/>
    <col min="7683" max="7683" width="20.140625" style="32" customWidth="1"/>
    <col min="7684" max="7685" width="17.7109375" style="32" bestFit="1" customWidth="1"/>
    <col min="7686" max="7686" width="16.5703125" style="32" bestFit="1" customWidth="1"/>
    <col min="7687" max="7687" width="15.7109375" style="32" bestFit="1" customWidth="1"/>
    <col min="7688" max="7688" width="18.4257812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5.85546875" style="32" customWidth="1"/>
    <col min="7938" max="7938" width="50.7109375" style="32" customWidth="1"/>
    <col min="7939" max="7939" width="20.140625" style="32" customWidth="1"/>
    <col min="7940" max="7941" width="17.7109375" style="32" bestFit="1" customWidth="1"/>
    <col min="7942" max="7942" width="16.5703125" style="32" bestFit="1" customWidth="1"/>
    <col min="7943" max="7943" width="15.7109375" style="32" bestFit="1" customWidth="1"/>
    <col min="7944" max="7944" width="18.4257812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5.85546875" style="32" customWidth="1"/>
    <col min="8194" max="8194" width="50.7109375" style="32" customWidth="1"/>
    <col min="8195" max="8195" width="20.140625" style="32" customWidth="1"/>
    <col min="8196" max="8197" width="17.7109375" style="32" bestFit="1" customWidth="1"/>
    <col min="8198" max="8198" width="16.5703125" style="32" bestFit="1" customWidth="1"/>
    <col min="8199" max="8199" width="15.7109375" style="32" bestFit="1" customWidth="1"/>
    <col min="8200" max="8200" width="18.4257812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5.85546875" style="32" customWidth="1"/>
    <col min="8450" max="8450" width="50.7109375" style="32" customWidth="1"/>
    <col min="8451" max="8451" width="20.140625" style="32" customWidth="1"/>
    <col min="8452" max="8453" width="17.7109375" style="32" bestFit="1" customWidth="1"/>
    <col min="8454" max="8454" width="16.5703125" style="32" bestFit="1" customWidth="1"/>
    <col min="8455" max="8455" width="15.7109375" style="32" bestFit="1" customWidth="1"/>
    <col min="8456" max="8456" width="18.4257812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5.85546875" style="32" customWidth="1"/>
    <col min="8706" max="8706" width="50.7109375" style="32" customWidth="1"/>
    <col min="8707" max="8707" width="20.140625" style="32" customWidth="1"/>
    <col min="8708" max="8709" width="17.7109375" style="32" bestFit="1" customWidth="1"/>
    <col min="8710" max="8710" width="16.5703125" style="32" bestFit="1" customWidth="1"/>
    <col min="8711" max="8711" width="15.7109375" style="32" bestFit="1" customWidth="1"/>
    <col min="8712" max="8712" width="18.4257812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5.85546875" style="32" customWidth="1"/>
    <col min="8962" max="8962" width="50.7109375" style="32" customWidth="1"/>
    <col min="8963" max="8963" width="20.140625" style="32" customWidth="1"/>
    <col min="8964" max="8965" width="17.7109375" style="32" bestFit="1" customWidth="1"/>
    <col min="8966" max="8966" width="16.5703125" style="32" bestFit="1" customWidth="1"/>
    <col min="8967" max="8967" width="15.7109375" style="32" bestFit="1" customWidth="1"/>
    <col min="8968" max="8968" width="18.4257812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5.85546875" style="32" customWidth="1"/>
    <col min="9218" max="9218" width="50.7109375" style="32" customWidth="1"/>
    <col min="9219" max="9219" width="20.140625" style="32" customWidth="1"/>
    <col min="9220" max="9221" width="17.7109375" style="32" bestFit="1" customWidth="1"/>
    <col min="9222" max="9222" width="16.5703125" style="32" bestFit="1" customWidth="1"/>
    <col min="9223" max="9223" width="15.7109375" style="32" bestFit="1" customWidth="1"/>
    <col min="9224" max="9224" width="18.4257812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5.85546875" style="32" customWidth="1"/>
    <col min="9474" max="9474" width="50.7109375" style="32" customWidth="1"/>
    <col min="9475" max="9475" width="20.140625" style="32" customWidth="1"/>
    <col min="9476" max="9477" width="17.7109375" style="32" bestFit="1" customWidth="1"/>
    <col min="9478" max="9478" width="16.5703125" style="32" bestFit="1" customWidth="1"/>
    <col min="9479" max="9479" width="15.7109375" style="32" bestFit="1" customWidth="1"/>
    <col min="9480" max="9480" width="18.4257812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5.85546875" style="32" customWidth="1"/>
    <col min="9730" max="9730" width="50.7109375" style="32" customWidth="1"/>
    <col min="9731" max="9731" width="20.140625" style="32" customWidth="1"/>
    <col min="9732" max="9733" width="17.7109375" style="32" bestFit="1" customWidth="1"/>
    <col min="9734" max="9734" width="16.5703125" style="32" bestFit="1" customWidth="1"/>
    <col min="9735" max="9735" width="15.7109375" style="32" bestFit="1" customWidth="1"/>
    <col min="9736" max="9736" width="18.4257812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5.85546875" style="32" customWidth="1"/>
    <col min="9986" max="9986" width="50.7109375" style="32" customWidth="1"/>
    <col min="9987" max="9987" width="20.140625" style="32" customWidth="1"/>
    <col min="9988" max="9989" width="17.7109375" style="32" bestFit="1" customWidth="1"/>
    <col min="9990" max="9990" width="16.5703125" style="32" bestFit="1" customWidth="1"/>
    <col min="9991" max="9991" width="15.7109375" style="32" bestFit="1" customWidth="1"/>
    <col min="9992" max="9992" width="18.4257812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5.85546875" style="32" customWidth="1"/>
    <col min="10242" max="10242" width="50.7109375" style="32" customWidth="1"/>
    <col min="10243" max="10243" width="20.140625" style="32" customWidth="1"/>
    <col min="10244" max="10245" width="17.7109375" style="32" bestFit="1" customWidth="1"/>
    <col min="10246" max="10246" width="16.5703125" style="32" bestFit="1" customWidth="1"/>
    <col min="10247" max="10247" width="15.7109375" style="32" bestFit="1" customWidth="1"/>
    <col min="10248" max="10248" width="18.4257812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5.85546875" style="32" customWidth="1"/>
    <col min="10498" max="10498" width="50.7109375" style="32" customWidth="1"/>
    <col min="10499" max="10499" width="20.140625" style="32" customWidth="1"/>
    <col min="10500" max="10501" width="17.7109375" style="32" bestFit="1" customWidth="1"/>
    <col min="10502" max="10502" width="16.5703125" style="32" bestFit="1" customWidth="1"/>
    <col min="10503" max="10503" width="15.7109375" style="32" bestFit="1" customWidth="1"/>
    <col min="10504" max="10504" width="18.4257812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5.85546875" style="32" customWidth="1"/>
    <col min="10754" max="10754" width="50.7109375" style="32" customWidth="1"/>
    <col min="10755" max="10755" width="20.140625" style="32" customWidth="1"/>
    <col min="10756" max="10757" width="17.7109375" style="32" bestFit="1" customWidth="1"/>
    <col min="10758" max="10758" width="16.5703125" style="32" bestFit="1" customWidth="1"/>
    <col min="10759" max="10759" width="15.7109375" style="32" bestFit="1" customWidth="1"/>
    <col min="10760" max="10760" width="18.4257812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5.85546875" style="32" customWidth="1"/>
    <col min="11010" max="11010" width="50.7109375" style="32" customWidth="1"/>
    <col min="11011" max="11011" width="20.140625" style="32" customWidth="1"/>
    <col min="11012" max="11013" width="17.7109375" style="32" bestFit="1" customWidth="1"/>
    <col min="11014" max="11014" width="16.5703125" style="32" bestFit="1" customWidth="1"/>
    <col min="11015" max="11015" width="15.7109375" style="32" bestFit="1" customWidth="1"/>
    <col min="11016" max="11016" width="18.4257812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5.85546875" style="32" customWidth="1"/>
    <col min="11266" max="11266" width="50.7109375" style="32" customWidth="1"/>
    <col min="11267" max="11267" width="20.140625" style="32" customWidth="1"/>
    <col min="11268" max="11269" width="17.7109375" style="32" bestFit="1" customWidth="1"/>
    <col min="11270" max="11270" width="16.5703125" style="32" bestFit="1" customWidth="1"/>
    <col min="11271" max="11271" width="15.7109375" style="32" bestFit="1" customWidth="1"/>
    <col min="11272" max="11272" width="18.4257812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5.85546875" style="32" customWidth="1"/>
    <col min="11522" max="11522" width="50.7109375" style="32" customWidth="1"/>
    <col min="11523" max="11523" width="20.140625" style="32" customWidth="1"/>
    <col min="11524" max="11525" width="17.7109375" style="32" bestFit="1" customWidth="1"/>
    <col min="11526" max="11526" width="16.5703125" style="32" bestFit="1" customWidth="1"/>
    <col min="11527" max="11527" width="15.7109375" style="32" bestFit="1" customWidth="1"/>
    <col min="11528" max="11528" width="18.4257812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5.85546875" style="32" customWidth="1"/>
    <col min="11778" max="11778" width="50.7109375" style="32" customWidth="1"/>
    <col min="11779" max="11779" width="20.140625" style="32" customWidth="1"/>
    <col min="11780" max="11781" width="17.7109375" style="32" bestFit="1" customWidth="1"/>
    <col min="11782" max="11782" width="16.5703125" style="32" bestFit="1" customWidth="1"/>
    <col min="11783" max="11783" width="15.7109375" style="32" bestFit="1" customWidth="1"/>
    <col min="11784" max="11784" width="18.4257812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5.85546875" style="32" customWidth="1"/>
    <col min="12034" max="12034" width="50.7109375" style="32" customWidth="1"/>
    <col min="12035" max="12035" width="20.140625" style="32" customWidth="1"/>
    <col min="12036" max="12037" width="17.7109375" style="32" bestFit="1" customWidth="1"/>
    <col min="12038" max="12038" width="16.5703125" style="32" bestFit="1" customWidth="1"/>
    <col min="12039" max="12039" width="15.7109375" style="32" bestFit="1" customWidth="1"/>
    <col min="12040" max="12040" width="18.4257812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5.85546875" style="32" customWidth="1"/>
    <col min="12290" max="12290" width="50.7109375" style="32" customWidth="1"/>
    <col min="12291" max="12291" width="20.140625" style="32" customWidth="1"/>
    <col min="12292" max="12293" width="17.7109375" style="32" bestFit="1" customWidth="1"/>
    <col min="12294" max="12294" width="16.5703125" style="32" bestFit="1" customWidth="1"/>
    <col min="12295" max="12295" width="15.7109375" style="32" bestFit="1" customWidth="1"/>
    <col min="12296" max="12296" width="18.4257812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5.85546875" style="32" customWidth="1"/>
    <col min="12546" max="12546" width="50.7109375" style="32" customWidth="1"/>
    <col min="12547" max="12547" width="20.140625" style="32" customWidth="1"/>
    <col min="12548" max="12549" width="17.7109375" style="32" bestFit="1" customWidth="1"/>
    <col min="12550" max="12550" width="16.5703125" style="32" bestFit="1" customWidth="1"/>
    <col min="12551" max="12551" width="15.7109375" style="32" bestFit="1" customWidth="1"/>
    <col min="12552" max="12552" width="18.4257812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5.85546875" style="32" customWidth="1"/>
    <col min="12802" max="12802" width="50.7109375" style="32" customWidth="1"/>
    <col min="12803" max="12803" width="20.140625" style="32" customWidth="1"/>
    <col min="12804" max="12805" width="17.7109375" style="32" bestFit="1" customWidth="1"/>
    <col min="12806" max="12806" width="16.5703125" style="32" bestFit="1" customWidth="1"/>
    <col min="12807" max="12807" width="15.7109375" style="32" bestFit="1" customWidth="1"/>
    <col min="12808" max="12808" width="18.4257812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5.85546875" style="32" customWidth="1"/>
    <col min="13058" max="13058" width="50.7109375" style="32" customWidth="1"/>
    <col min="13059" max="13059" width="20.140625" style="32" customWidth="1"/>
    <col min="13060" max="13061" width="17.7109375" style="32" bestFit="1" customWidth="1"/>
    <col min="13062" max="13062" width="16.5703125" style="32" bestFit="1" customWidth="1"/>
    <col min="13063" max="13063" width="15.7109375" style="32" bestFit="1" customWidth="1"/>
    <col min="13064" max="13064" width="18.4257812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5.85546875" style="32" customWidth="1"/>
    <col min="13314" max="13314" width="50.7109375" style="32" customWidth="1"/>
    <col min="13315" max="13315" width="20.140625" style="32" customWidth="1"/>
    <col min="13316" max="13317" width="17.7109375" style="32" bestFit="1" customWidth="1"/>
    <col min="13318" max="13318" width="16.5703125" style="32" bestFit="1" customWidth="1"/>
    <col min="13319" max="13319" width="15.7109375" style="32" bestFit="1" customWidth="1"/>
    <col min="13320" max="13320" width="18.4257812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5.85546875" style="32" customWidth="1"/>
    <col min="13570" max="13570" width="50.7109375" style="32" customWidth="1"/>
    <col min="13571" max="13571" width="20.140625" style="32" customWidth="1"/>
    <col min="13572" max="13573" width="17.7109375" style="32" bestFit="1" customWidth="1"/>
    <col min="13574" max="13574" width="16.5703125" style="32" bestFit="1" customWidth="1"/>
    <col min="13575" max="13575" width="15.7109375" style="32" bestFit="1" customWidth="1"/>
    <col min="13576" max="13576" width="18.4257812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5.85546875" style="32" customWidth="1"/>
    <col min="13826" max="13826" width="50.7109375" style="32" customWidth="1"/>
    <col min="13827" max="13827" width="20.140625" style="32" customWidth="1"/>
    <col min="13828" max="13829" width="17.7109375" style="32" bestFit="1" customWidth="1"/>
    <col min="13830" max="13830" width="16.5703125" style="32" bestFit="1" customWidth="1"/>
    <col min="13831" max="13831" width="15.7109375" style="32" bestFit="1" customWidth="1"/>
    <col min="13832" max="13832" width="18.4257812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5.85546875" style="32" customWidth="1"/>
    <col min="14082" max="14082" width="50.7109375" style="32" customWidth="1"/>
    <col min="14083" max="14083" width="20.140625" style="32" customWidth="1"/>
    <col min="14084" max="14085" width="17.7109375" style="32" bestFit="1" customWidth="1"/>
    <col min="14086" max="14086" width="16.5703125" style="32" bestFit="1" customWidth="1"/>
    <col min="14087" max="14087" width="15.7109375" style="32" bestFit="1" customWidth="1"/>
    <col min="14088" max="14088" width="18.4257812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5.85546875" style="32" customWidth="1"/>
    <col min="14338" max="14338" width="50.7109375" style="32" customWidth="1"/>
    <col min="14339" max="14339" width="20.140625" style="32" customWidth="1"/>
    <col min="14340" max="14341" width="17.7109375" style="32" bestFit="1" customWidth="1"/>
    <col min="14342" max="14342" width="16.5703125" style="32" bestFit="1" customWidth="1"/>
    <col min="14343" max="14343" width="15.7109375" style="32" bestFit="1" customWidth="1"/>
    <col min="14344" max="14344" width="18.4257812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5.85546875" style="32" customWidth="1"/>
    <col min="14594" max="14594" width="50.7109375" style="32" customWidth="1"/>
    <col min="14595" max="14595" width="20.140625" style="32" customWidth="1"/>
    <col min="14596" max="14597" width="17.7109375" style="32" bestFit="1" customWidth="1"/>
    <col min="14598" max="14598" width="16.5703125" style="32" bestFit="1" customWidth="1"/>
    <col min="14599" max="14599" width="15.7109375" style="32" bestFit="1" customWidth="1"/>
    <col min="14600" max="14600" width="18.4257812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5.85546875" style="32" customWidth="1"/>
    <col min="14850" max="14850" width="50.7109375" style="32" customWidth="1"/>
    <col min="14851" max="14851" width="20.140625" style="32" customWidth="1"/>
    <col min="14852" max="14853" width="17.7109375" style="32" bestFit="1" customWidth="1"/>
    <col min="14854" max="14854" width="16.5703125" style="32" bestFit="1" customWidth="1"/>
    <col min="14855" max="14855" width="15.7109375" style="32" bestFit="1" customWidth="1"/>
    <col min="14856" max="14856" width="18.4257812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5.85546875" style="32" customWidth="1"/>
    <col min="15106" max="15106" width="50.7109375" style="32" customWidth="1"/>
    <col min="15107" max="15107" width="20.140625" style="32" customWidth="1"/>
    <col min="15108" max="15109" width="17.7109375" style="32" bestFit="1" customWidth="1"/>
    <col min="15110" max="15110" width="16.5703125" style="32" bestFit="1" customWidth="1"/>
    <col min="15111" max="15111" width="15.7109375" style="32" bestFit="1" customWidth="1"/>
    <col min="15112" max="15112" width="18.4257812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5.85546875" style="32" customWidth="1"/>
    <col min="15362" max="15362" width="50.7109375" style="32" customWidth="1"/>
    <col min="15363" max="15363" width="20.140625" style="32" customWidth="1"/>
    <col min="15364" max="15365" width="17.7109375" style="32" bestFit="1" customWidth="1"/>
    <col min="15366" max="15366" width="16.5703125" style="32" bestFit="1" customWidth="1"/>
    <col min="15367" max="15367" width="15.7109375" style="32" bestFit="1" customWidth="1"/>
    <col min="15368" max="15368" width="18.4257812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5.85546875" style="32" customWidth="1"/>
    <col min="15618" max="15618" width="50.7109375" style="32" customWidth="1"/>
    <col min="15619" max="15619" width="20.140625" style="32" customWidth="1"/>
    <col min="15620" max="15621" width="17.7109375" style="32" bestFit="1" customWidth="1"/>
    <col min="15622" max="15622" width="16.5703125" style="32" bestFit="1" customWidth="1"/>
    <col min="15623" max="15623" width="15.7109375" style="32" bestFit="1" customWidth="1"/>
    <col min="15624" max="15624" width="18.4257812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5.85546875" style="32" customWidth="1"/>
    <col min="15874" max="15874" width="50.7109375" style="32" customWidth="1"/>
    <col min="15875" max="15875" width="20.140625" style="32" customWidth="1"/>
    <col min="15876" max="15877" width="17.7109375" style="32" bestFit="1" customWidth="1"/>
    <col min="15878" max="15878" width="16.5703125" style="32" bestFit="1" customWidth="1"/>
    <col min="15879" max="15879" width="15.7109375" style="32" bestFit="1" customWidth="1"/>
    <col min="15880" max="15880" width="18.4257812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5.85546875" style="32" customWidth="1"/>
    <col min="16130" max="16130" width="50.7109375" style="32" customWidth="1"/>
    <col min="16131" max="16131" width="20.140625" style="32" customWidth="1"/>
    <col min="16132" max="16133" width="17.7109375" style="32" bestFit="1" customWidth="1"/>
    <col min="16134" max="16134" width="16.5703125" style="32" bestFit="1" customWidth="1"/>
    <col min="16135" max="16135" width="15.7109375" style="32" bestFit="1" customWidth="1"/>
    <col min="16136" max="16136" width="18.4257812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8" hidden="1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39"/>
      <c r="M2" s="39"/>
      <c r="N2" s="39"/>
      <c r="O2" s="39"/>
    </row>
    <row r="3" spans="1:15" ht="18" hidden="1" customHeight="1" x14ac:dyDescent="0.2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8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">
      <c r="A5" s="205" t="s">
        <v>259</v>
      </c>
      <c r="B5" s="205"/>
      <c r="C5" s="205"/>
      <c r="D5" s="205"/>
      <c r="E5" s="205"/>
      <c r="F5" s="205"/>
      <c r="G5" s="205"/>
      <c r="H5" s="205"/>
      <c r="I5" s="38"/>
      <c r="J5" s="38"/>
      <c r="K5" s="38"/>
      <c r="L5" s="39"/>
      <c r="M5" s="39"/>
      <c r="N5" s="39"/>
      <c r="O5" s="39"/>
    </row>
    <row r="6" spans="1:15" ht="18" x14ac:dyDescent="0.2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7" x14ac:dyDescent="0.25">
      <c r="A7" s="204" t="s">
        <v>3</v>
      </c>
      <c r="B7" s="204"/>
      <c r="C7" s="51" t="s">
        <v>260</v>
      </c>
      <c r="D7" s="51" t="s">
        <v>2851</v>
      </c>
      <c r="E7" s="51" t="s">
        <v>2852</v>
      </c>
      <c r="F7" s="51" t="s">
        <v>261</v>
      </c>
      <c r="G7" s="51" t="s">
        <v>262</v>
      </c>
      <c r="H7" s="51" t="s">
        <v>263</v>
      </c>
      <c r="I7" s="40"/>
      <c r="J7" s="40"/>
      <c r="K7" s="40"/>
      <c r="L7" s="40"/>
      <c r="M7" s="40"/>
      <c r="N7" s="40"/>
      <c r="O7" s="40"/>
    </row>
    <row r="8" spans="1:15" s="34" customFormat="1" x14ac:dyDescent="0.2">
      <c r="A8" s="203">
        <v>1</v>
      </c>
      <c r="B8" s="203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2.75" customHeight="1" x14ac:dyDescent="0.2">
      <c r="A9" s="71" t="s">
        <v>256</v>
      </c>
      <c r="B9" s="71" t="s">
        <v>26</v>
      </c>
      <c r="C9" s="72" t="s">
        <v>28</v>
      </c>
      <c r="D9" s="72" t="s">
        <v>28</v>
      </c>
      <c r="E9" s="72" t="s">
        <v>28</v>
      </c>
      <c r="F9" s="72" t="s">
        <v>28</v>
      </c>
      <c r="G9" s="72" t="s">
        <v>26</v>
      </c>
      <c r="H9" s="72" t="s">
        <v>26</v>
      </c>
      <c r="I9" s="46"/>
      <c r="J9" s="46"/>
      <c r="K9" s="46"/>
      <c r="L9" s="46"/>
      <c r="M9" s="47"/>
      <c r="N9" s="47"/>
      <c r="O9" s="47"/>
    </row>
    <row r="10" spans="1:15" x14ac:dyDescent="0.2">
      <c r="A10" s="103" t="s">
        <v>257</v>
      </c>
      <c r="B10" s="104" t="s">
        <v>26</v>
      </c>
      <c r="C10" s="107">
        <f t="shared" ref="C10:F11" si="0">+C11</f>
        <v>0</v>
      </c>
      <c r="D10" s="108">
        <f t="shared" si="0"/>
        <v>0</v>
      </c>
      <c r="E10" s="108">
        <f t="shared" si="0"/>
        <v>0</v>
      </c>
      <c r="F10" s="107">
        <f t="shared" si="0"/>
        <v>0</v>
      </c>
      <c r="G10" s="107" t="e">
        <f t="shared" ref="G10:G19" si="1">+F10/C10*100</f>
        <v>#DIV/0!</v>
      </c>
      <c r="H10" s="107" t="e">
        <f t="shared" ref="H10:H19" si="2">+F10/E10*100</f>
        <v>#DIV/0!</v>
      </c>
      <c r="I10" s="46"/>
      <c r="J10" s="46"/>
      <c r="K10" s="46"/>
      <c r="L10" s="46"/>
      <c r="M10" s="47"/>
      <c r="N10" s="47"/>
      <c r="O10" s="47"/>
    </row>
    <row r="11" spans="1:15" x14ac:dyDescent="0.2">
      <c r="A11" s="102" t="s">
        <v>57</v>
      </c>
      <c r="B11" s="78" t="s">
        <v>58</v>
      </c>
      <c r="C11" s="105">
        <f t="shared" si="0"/>
        <v>0</v>
      </c>
      <c r="D11" s="106">
        <f t="shared" si="0"/>
        <v>0</v>
      </c>
      <c r="E11" s="106">
        <f t="shared" si="0"/>
        <v>0</v>
      </c>
      <c r="F11" s="105">
        <f t="shared" si="0"/>
        <v>0</v>
      </c>
      <c r="G11" s="105" t="e">
        <f t="shared" si="1"/>
        <v>#DIV/0!</v>
      </c>
      <c r="H11" s="105" t="e">
        <f t="shared" si="2"/>
        <v>#DIV/0!</v>
      </c>
      <c r="I11" s="46"/>
      <c r="J11" s="46"/>
      <c r="K11" s="46"/>
      <c r="L11" s="46"/>
      <c r="M11" s="47"/>
      <c r="N11" s="47"/>
      <c r="O11" s="47"/>
    </row>
    <row r="12" spans="1:15" x14ac:dyDescent="0.2">
      <c r="A12" s="69" t="s">
        <v>60</v>
      </c>
      <c r="B12" s="64" t="s">
        <v>61</v>
      </c>
      <c r="C12" s="44"/>
      <c r="D12" s="45"/>
      <c r="E12" s="45"/>
      <c r="F12" s="44"/>
      <c r="G12" s="44" t="e">
        <f t="shared" si="1"/>
        <v>#DIV/0!</v>
      </c>
      <c r="H12" s="44" t="e">
        <f t="shared" si="2"/>
        <v>#DIV/0!</v>
      </c>
      <c r="I12" s="46"/>
      <c r="J12" s="46"/>
      <c r="K12" s="46"/>
      <c r="L12" s="46"/>
      <c r="M12" s="47"/>
      <c r="N12" s="47"/>
      <c r="O12" s="47"/>
    </row>
    <row r="13" spans="1:15" x14ac:dyDescent="0.2">
      <c r="A13" s="103" t="s">
        <v>510</v>
      </c>
      <c r="B13" s="104" t="s">
        <v>26</v>
      </c>
      <c r="C13" s="107">
        <f>+C14+C16+C18</f>
        <v>49904.65</v>
      </c>
      <c r="D13" s="108">
        <f>+D14+D16+D18</f>
        <v>0</v>
      </c>
      <c r="E13" s="108">
        <f>+E14+E16+E18</f>
        <v>0</v>
      </c>
      <c r="F13" s="107">
        <f>+F14+F16+F18</f>
        <v>0</v>
      </c>
      <c r="G13" s="107">
        <f t="shared" si="1"/>
        <v>0</v>
      </c>
      <c r="H13" s="107" t="e">
        <f t="shared" si="2"/>
        <v>#DIV/0!</v>
      </c>
      <c r="I13" s="46"/>
      <c r="J13" s="46"/>
      <c r="K13" s="46"/>
      <c r="L13" s="46"/>
      <c r="M13" s="47"/>
      <c r="N13" s="47"/>
      <c r="O13" s="47"/>
    </row>
    <row r="14" spans="1:15" x14ac:dyDescent="0.2">
      <c r="A14" s="102" t="s">
        <v>81</v>
      </c>
      <c r="B14" s="78" t="s">
        <v>487</v>
      </c>
      <c r="C14" s="105">
        <f>+C15</f>
        <v>0</v>
      </c>
      <c r="D14" s="106">
        <f>+D15</f>
        <v>0</v>
      </c>
      <c r="E14" s="106">
        <f>+E15</f>
        <v>0</v>
      </c>
      <c r="F14" s="105">
        <f>+F15</f>
        <v>0</v>
      </c>
      <c r="G14" s="105" t="e">
        <f t="shared" si="1"/>
        <v>#DIV/0!</v>
      </c>
      <c r="H14" s="105" t="e">
        <f t="shared" si="2"/>
        <v>#DIV/0!</v>
      </c>
      <c r="I14" s="46"/>
      <c r="J14" s="46"/>
      <c r="K14" s="46"/>
      <c r="L14" s="46"/>
      <c r="M14" s="47"/>
      <c r="N14" s="47"/>
      <c r="O14" s="47"/>
    </row>
    <row r="15" spans="1:15" x14ac:dyDescent="0.2">
      <c r="A15" s="69" t="s">
        <v>83</v>
      </c>
      <c r="B15" s="64" t="s">
        <v>487</v>
      </c>
      <c r="C15" s="44"/>
      <c r="D15" s="45"/>
      <c r="E15" s="45"/>
      <c r="F15" s="44"/>
      <c r="G15" s="44" t="e">
        <f t="shared" si="1"/>
        <v>#DIV/0!</v>
      </c>
      <c r="H15" s="44" t="e">
        <f t="shared" si="2"/>
        <v>#DIV/0!</v>
      </c>
      <c r="I15" s="47"/>
      <c r="J15" s="47"/>
      <c r="K15" s="47"/>
      <c r="L15" s="47"/>
      <c r="M15" s="47"/>
      <c r="N15" s="47"/>
      <c r="O15" s="47"/>
    </row>
    <row r="16" spans="1:15" x14ac:dyDescent="0.2">
      <c r="A16" s="102" t="s">
        <v>57</v>
      </c>
      <c r="B16" s="78" t="s">
        <v>58</v>
      </c>
      <c r="C16" s="105">
        <f>+C17</f>
        <v>49904.65</v>
      </c>
      <c r="D16" s="106">
        <f>+D17</f>
        <v>0</v>
      </c>
      <c r="E16" s="106">
        <f>+E17</f>
        <v>0</v>
      </c>
      <c r="F16" s="105">
        <f>+F17</f>
        <v>0</v>
      </c>
      <c r="G16" s="105">
        <f t="shared" si="1"/>
        <v>0</v>
      </c>
      <c r="H16" s="105" t="e">
        <f t="shared" si="2"/>
        <v>#DIV/0!</v>
      </c>
      <c r="I16" s="46"/>
      <c r="J16" s="46"/>
      <c r="K16" s="46"/>
      <c r="L16" s="46"/>
      <c r="M16" s="47"/>
      <c r="N16" s="47"/>
      <c r="O16" s="47"/>
    </row>
    <row r="17" spans="1:15" x14ac:dyDescent="0.2">
      <c r="A17" s="69" t="s">
        <v>60</v>
      </c>
      <c r="B17" s="64" t="s">
        <v>61</v>
      </c>
      <c r="C17" s="44">
        <v>49904.65</v>
      </c>
      <c r="D17" s="45">
        <v>0</v>
      </c>
      <c r="E17" s="45">
        <v>0</v>
      </c>
      <c r="F17" s="44">
        <v>0</v>
      </c>
      <c r="G17" s="44">
        <f t="shared" si="1"/>
        <v>0</v>
      </c>
      <c r="H17" s="44" t="e">
        <f t="shared" si="2"/>
        <v>#DIV/0!</v>
      </c>
      <c r="I17" s="47"/>
      <c r="J17" s="47"/>
      <c r="K17" s="47"/>
      <c r="L17" s="47"/>
      <c r="M17" s="47"/>
      <c r="N17" s="47"/>
      <c r="O17" s="47"/>
    </row>
    <row r="18" spans="1:15" x14ac:dyDescent="0.2">
      <c r="A18" s="102" t="s">
        <v>62</v>
      </c>
      <c r="B18" s="78" t="s">
        <v>63</v>
      </c>
      <c r="C18" s="105">
        <f>+C19</f>
        <v>0</v>
      </c>
      <c r="D18" s="106">
        <f>+D19</f>
        <v>0</v>
      </c>
      <c r="E18" s="106">
        <f>+E19</f>
        <v>0</v>
      </c>
      <c r="F18" s="105">
        <f>+F19</f>
        <v>0</v>
      </c>
      <c r="G18" s="105" t="e">
        <f t="shared" si="1"/>
        <v>#DIV/0!</v>
      </c>
      <c r="H18" s="105" t="e">
        <f t="shared" si="2"/>
        <v>#DIV/0!</v>
      </c>
      <c r="I18" s="46"/>
      <c r="J18" s="46"/>
      <c r="K18" s="46"/>
      <c r="L18" s="46"/>
      <c r="M18" s="47"/>
      <c r="N18" s="47"/>
      <c r="O18" s="47"/>
    </row>
    <row r="19" spans="1:15" x14ac:dyDescent="0.2">
      <c r="A19" s="69" t="s">
        <v>75</v>
      </c>
      <c r="B19" s="64" t="s">
        <v>76</v>
      </c>
      <c r="C19" s="44"/>
      <c r="D19" s="45"/>
      <c r="E19" s="45"/>
      <c r="F19" s="44"/>
      <c r="G19" s="44" t="e">
        <f t="shared" si="1"/>
        <v>#DIV/0!</v>
      </c>
      <c r="H19" s="44" t="e">
        <f t="shared" si="2"/>
        <v>#DIV/0!</v>
      </c>
      <c r="I19" s="47"/>
      <c r="J19" s="47"/>
      <c r="K19" s="47"/>
      <c r="L19" s="47"/>
      <c r="M19" s="47"/>
      <c r="N19" s="47"/>
      <c r="O19" s="47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7210-2153-4AFF-9197-F2A01BF5311C}">
  <sheetPr>
    <pageSetUpPr fitToPage="1"/>
  </sheetPr>
  <dimension ref="A1:AH1090"/>
  <sheetViews>
    <sheetView showGridLines="0" zoomScaleNormal="100" workbookViewId="0">
      <pane ySplit="2" topLeftCell="A3" activePane="bottomLeft" state="frozen"/>
      <selection pane="bottomLeft" sqref="A1:B1"/>
    </sheetView>
  </sheetViews>
  <sheetFormatPr defaultColWidth="9.140625" defaultRowHeight="15" x14ac:dyDescent="0.25"/>
  <cols>
    <col min="1" max="1" width="12.85546875" style="118" customWidth="1"/>
    <col min="2" max="2" width="32.140625" style="118" customWidth="1"/>
    <col min="3" max="3" width="11.7109375" style="118" customWidth="1"/>
    <col min="4" max="4" width="25.42578125" style="118" customWidth="1"/>
    <col min="5" max="5" width="16.42578125" style="118" customWidth="1"/>
    <col min="6" max="6" width="30.28515625" style="118" customWidth="1"/>
    <col min="7" max="7" width="6.140625" style="118" bestFit="1" customWidth="1"/>
    <col min="8" max="9" width="16.42578125" style="119" customWidth="1"/>
    <col min="10" max="10" width="15.7109375" style="119" customWidth="1"/>
    <col min="11" max="11" width="15.140625" style="119" customWidth="1"/>
    <col min="12" max="12" width="33.7109375" style="119" customWidth="1"/>
    <col min="13" max="14" width="9.5703125" style="119" customWidth="1"/>
    <col min="15" max="15" width="15.140625" style="119" customWidth="1"/>
    <col min="16" max="16" width="18.28515625" style="119" customWidth="1"/>
    <col min="17" max="17" width="51.7109375" style="119" customWidth="1"/>
    <col min="18" max="22" width="9.140625" style="118" hidden="1" customWidth="1"/>
    <col min="23" max="23" width="46.5703125" style="118" hidden="1" customWidth="1"/>
    <col min="24" max="25" width="9.140625" style="118" hidden="1" customWidth="1"/>
    <col min="26" max="26" width="58.85546875" style="118" hidden="1" customWidth="1"/>
    <col min="27" max="30" width="9.140625" style="118" hidden="1" customWidth="1"/>
    <col min="31" max="31" width="14.7109375" style="118" hidden="1" customWidth="1"/>
    <col min="32" max="34" width="0" style="118" hidden="1" customWidth="1"/>
    <col min="35" max="16384" width="9.140625" style="118"/>
  </cols>
  <sheetData>
    <row r="1" spans="1:34" ht="35.25" customHeight="1" x14ac:dyDescent="0.3">
      <c r="A1" s="206" t="s">
        <v>616</v>
      </c>
      <c r="B1" s="206"/>
      <c r="C1" s="117"/>
      <c r="K1" s="120"/>
    </row>
    <row r="2" spans="1:34" ht="60" x14ac:dyDescent="0.25">
      <c r="A2" s="121" t="s">
        <v>617</v>
      </c>
      <c r="B2" s="122" t="s">
        <v>618</v>
      </c>
      <c r="C2" s="121" t="s">
        <v>619</v>
      </c>
      <c r="D2" s="122" t="s">
        <v>620</v>
      </c>
      <c r="E2" s="121" t="s">
        <v>621</v>
      </c>
      <c r="F2" s="122" t="s">
        <v>622</v>
      </c>
      <c r="G2" s="123" t="s">
        <v>623</v>
      </c>
      <c r="H2" s="141" t="s">
        <v>2827</v>
      </c>
      <c r="I2" s="141" t="s">
        <v>2851</v>
      </c>
      <c r="J2" s="141" t="s">
        <v>2852</v>
      </c>
      <c r="K2" s="141" t="s">
        <v>2828</v>
      </c>
      <c r="L2" s="142" t="s">
        <v>624</v>
      </c>
      <c r="M2" s="142" t="s">
        <v>625</v>
      </c>
      <c r="N2" s="142" t="s">
        <v>626</v>
      </c>
      <c r="O2" s="142" t="s">
        <v>627</v>
      </c>
      <c r="P2" s="142" t="s">
        <v>628</v>
      </c>
      <c r="Q2" s="143" t="s">
        <v>629</v>
      </c>
      <c r="S2" s="124" t="s">
        <v>630</v>
      </c>
      <c r="T2" s="124" t="s">
        <v>631</v>
      </c>
      <c r="U2" s="125"/>
    </row>
    <row r="3" spans="1:34" x14ac:dyDescent="0.25">
      <c r="A3" s="135">
        <v>12</v>
      </c>
      <c r="B3" s="126" t="str">
        <f t="shared" ref="B3:B66" si="0">IFERROR(VLOOKUP(A3,$V$6:$W$23,2,FALSE),"")</f>
        <v>Sredstva učešća za pomoći</v>
      </c>
      <c r="C3" s="135">
        <v>3111</v>
      </c>
      <c r="D3" s="126" t="str">
        <f t="shared" ref="D3:D66" si="1">IFERROR(VLOOKUP(C3,$Y$5:$AA$129,2,FALSE),"")</f>
        <v>Plaće za redovan rad</v>
      </c>
      <c r="E3" s="136" t="s">
        <v>632</v>
      </c>
      <c r="F3" s="126" t="str">
        <f t="shared" ref="F3:F66" si="2">IFERROR(VLOOKUP(E3,$AE$6:$AF$1090,2,FALSE),"")</f>
        <v>Vrhunska istraživanja Znanstvenih centara izvrsnosti</v>
      </c>
      <c r="G3" s="126" t="str">
        <f t="shared" ref="G3:G66" si="3">IFERROR(VLOOKUP(E3,$AE$6:$AH$1090,4,FALSE),"")</f>
        <v>0942</v>
      </c>
      <c r="H3" s="127">
        <v>0</v>
      </c>
      <c r="I3" s="127">
        <v>22423</v>
      </c>
      <c r="J3" s="127">
        <v>22711</v>
      </c>
      <c r="K3" s="127">
        <v>0</v>
      </c>
      <c r="L3" s="137"/>
      <c r="M3" s="138">
        <v>43009</v>
      </c>
      <c r="N3" s="138">
        <v>45260</v>
      </c>
      <c r="O3" s="137" t="s">
        <v>633</v>
      </c>
      <c r="P3" s="139" t="s">
        <v>634</v>
      </c>
      <c r="Q3" s="128"/>
      <c r="S3" s="118" t="str">
        <f t="shared" ref="S3:S66" si="4">LEFT(C3,3)</f>
        <v>311</v>
      </c>
      <c r="T3" s="118" t="str">
        <f t="shared" ref="T3:T66" si="5">LEFT(C3,2)</f>
        <v>31</v>
      </c>
      <c r="U3" s="118" t="str">
        <f t="shared" ref="U3:U66" si="6">MID(G3,2,2)</f>
        <v>94</v>
      </c>
    </row>
    <row r="4" spans="1:34" x14ac:dyDescent="0.25">
      <c r="A4" s="135">
        <v>12</v>
      </c>
      <c r="B4" s="126" t="str">
        <f t="shared" si="0"/>
        <v>Sredstva učešća za pomoći</v>
      </c>
      <c r="C4" s="135">
        <v>3132</v>
      </c>
      <c r="D4" s="126" t="str">
        <f t="shared" si="1"/>
        <v>Doprinosi za obvezno zdravstveno osiguranje</v>
      </c>
      <c r="E4" s="136" t="s">
        <v>632</v>
      </c>
      <c r="F4" s="126" t="str">
        <f t="shared" si="2"/>
        <v>Vrhunska istraživanja Znanstvenih centara izvrsnosti</v>
      </c>
      <c r="G4" s="126" t="str">
        <f t="shared" si="3"/>
        <v>0942</v>
      </c>
      <c r="H4" s="127">
        <v>0</v>
      </c>
      <c r="I4" s="127">
        <v>3700</v>
      </c>
      <c r="J4" s="127">
        <v>4325</v>
      </c>
      <c r="K4" s="127">
        <v>0</v>
      </c>
      <c r="L4" s="137"/>
      <c r="M4" s="138">
        <v>43009</v>
      </c>
      <c r="N4" s="138">
        <v>45260</v>
      </c>
      <c r="O4" s="137" t="s">
        <v>633</v>
      </c>
      <c r="P4" s="139" t="s">
        <v>634</v>
      </c>
      <c r="Q4" s="128"/>
      <c r="S4" s="118" t="str">
        <f t="shared" si="4"/>
        <v>313</v>
      </c>
      <c r="T4" s="118" t="str">
        <f t="shared" si="5"/>
        <v>31</v>
      </c>
      <c r="U4" s="118" t="str">
        <f t="shared" si="6"/>
        <v>94</v>
      </c>
      <c r="Y4" s="129"/>
      <c r="Z4" s="129"/>
    </row>
    <row r="5" spans="1:34" x14ac:dyDescent="0.25">
      <c r="A5" s="135">
        <v>12</v>
      </c>
      <c r="B5" s="126" t="str">
        <f t="shared" si="0"/>
        <v>Sredstva učešća za pomoći</v>
      </c>
      <c r="C5" s="135">
        <v>3211</v>
      </c>
      <c r="D5" s="126" t="str">
        <f t="shared" si="1"/>
        <v>Službena putovanja</v>
      </c>
      <c r="E5" s="136" t="s">
        <v>632</v>
      </c>
      <c r="F5" s="126" t="str">
        <f t="shared" si="2"/>
        <v>Vrhunska istraživanja Znanstvenih centara izvrsnosti</v>
      </c>
      <c r="G5" s="126" t="str">
        <f t="shared" si="3"/>
        <v>0942</v>
      </c>
      <c r="H5" s="127">
        <v>0</v>
      </c>
      <c r="I5" s="127">
        <v>2224</v>
      </c>
      <c r="J5" s="127">
        <v>240</v>
      </c>
      <c r="K5" s="127">
        <v>0</v>
      </c>
      <c r="L5" s="137"/>
      <c r="M5" s="138">
        <v>43009</v>
      </c>
      <c r="N5" s="138">
        <v>45260</v>
      </c>
      <c r="O5" s="137" t="s">
        <v>633</v>
      </c>
      <c r="P5" s="139" t="s">
        <v>634</v>
      </c>
      <c r="Q5" s="128"/>
      <c r="S5" s="118" t="str">
        <f t="shared" si="4"/>
        <v>321</v>
      </c>
      <c r="T5" s="118" t="str">
        <f t="shared" si="5"/>
        <v>32</v>
      </c>
      <c r="U5" s="118" t="str">
        <f t="shared" si="6"/>
        <v>94</v>
      </c>
      <c r="V5" s="118" t="s">
        <v>635</v>
      </c>
      <c r="W5" s="118" t="s">
        <v>618</v>
      </c>
      <c r="Y5" s="118">
        <v>3111</v>
      </c>
      <c r="Z5" s="118" t="s">
        <v>88</v>
      </c>
      <c r="AB5" s="118" t="str">
        <f t="shared" ref="AB5:AB68" si="7">LEFT(Y5,2)</f>
        <v>31</v>
      </c>
      <c r="AC5" s="118" t="str">
        <f>LEFT(Y5,3)</f>
        <v>311</v>
      </c>
      <c r="AE5" s="118" t="s">
        <v>636</v>
      </c>
      <c r="AF5" s="118" t="s">
        <v>622</v>
      </c>
    </row>
    <row r="6" spans="1:34" x14ac:dyDescent="0.25">
      <c r="A6" s="135">
        <v>12</v>
      </c>
      <c r="B6" s="126" t="str">
        <f t="shared" si="0"/>
        <v>Sredstva učešća za pomoći</v>
      </c>
      <c r="C6" s="135">
        <v>3213</v>
      </c>
      <c r="D6" s="126" t="str">
        <f t="shared" si="1"/>
        <v>Stručno usavršavanje zaposlenika</v>
      </c>
      <c r="E6" s="136" t="s">
        <v>632</v>
      </c>
      <c r="F6" s="126" t="str">
        <f t="shared" si="2"/>
        <v>Vrhunska istraživanja Znanstvenih centara izvrsnosti</v>
      </c>
      <c r="G6" s="126" t="str">
        <f t="shared" si="3"/>
        <v>0942</v>
      </c>
      <c r="H6" s="127">
        <v>0</v>
      </c>
      <c r="I6" s="127">
        <v>499</v>
      </c>
      <c r="J6" s="127">
        <v>415</v>
      </c>
      <c r="K6" s="127">
        <v>0</v>
      </c>
      <c r="L6" s="137"/>
      <c r="M6" s="138">
        <v>43009</v>
      </c>
      <c r="N6" s="138">
        <v>45260</v>
      </c>
      <c r="O6" s="137" t="s">
        <v>633</v>
      </c>
      <c r="P6" s="139" t="s">
        <v>634</v>
      </c>
      <c r="Q6" s="128"/>
      <c r="S6" s="118" t="str">
        <f t="shared" si="4"/>
        <v>321</v>
      </c>
      <c r="T6" s="118" t="str">
        <f t="shared" si="5"/>
        <v>32</v>
      </c>
      <c r="U6" s="118" t="str">
        <f t="shared" si="6"/>
        <v>94</v>
      </c>
      <c r="V6" s="118">
        <v>11</v>
      </c>
      <c r="W6" s="118" t="s">
        <v>55</v>
      </c>
      <c r="Y6" s="118">
        <v>3112</v>
      </c>
      <c r="Z6" s="118" t="s">
        <v>376</v>
      </c>
      <c r="AB6" s="118" t="str">
        <f t="shared" si="7"/>
        <v>31</v>
      </c>
      <c r="AC6" s="118" t="str">
        <f t="shared" ref="AC6:AC69" si="8">LEFT(Y6,3)</f>
        <v>311</v>
      </c>
      <c r="AE6" s="118" t="s">
        <v>637</v>
      </c>
      <c r="AF6" s="118" t="s">
        <v>637</v>
      </c>
      <c r="AG6" s="118" t="s">
        <v>637</v>
      </c>
      <c r="AH6" s="118" t="s">
        <v>637</v>
      </c>
    </row>
    <row r="7" spans="1:34" x14ac:dyDescent="0.25">
      <c r="A7" s="135">
        <v>12</v>
      </c>
      <c r="B7" s="126" t="str">
        <f t="shared" si="0"/>
        <v>Sredstva učešća za pomoći</v>
      </c>
      <c r="C7" s="135">
        <v>3222</v>
      </c>
      <c r="D7" s="126" t="str">
        <f t="shared" si="1"/>
        <v>Materijal i sirovine</v>
      </c>
      <c r="E7" s="136" t="s">
        <v>632</v>
      </c>
      <c r="F7" s="126" t="str">
        <f t="shared" si="2"/>
        <v>Vrhunska istraživanja Znanstvenih centara izvrsnosti</v>
      </c>
      <c r="G7" s="126" t="str">
        <f t="shared" si="3"/>
        <v>0942</v>
      </c>
      <c r="H7" s="127">
        <v>0</v>
      </c>
      <c r="I7" s="127">
        <v>19693</v>
      </c>
      <c r="J7" s="127">
        <v>13192</v>
      </c>
      <c r="K7" s="127">
        <v>0</v>
      </c>
      <c r="L7" s="137"/>
      <c r="M7" s="138">
        <v>43009</v>
      </c>
      <c r="N7" s="138">
        <v>45260</v>
      </c>
      <c r="O7" s="137" t="s">
        <v>633</v>
      </c>
      <c r="P7" s="139" t="s">
        <v>634</v>
      </c>
      <c r="Q7" s="128"/>
      <c r="S7" s="118" t="str">
        <f t="shared" si="4"/>
        <v>322</v>
      </c>
      <c r="T7" s="118" t="str">
        <f t="shared" si="5"/>
        <v>32</v>
      </c>
      <c r="U7" s="118" t="str">
        <f t="shared" si="6"/>
        <v>94</v>
      </c>
      <c r="V7" s="118">
        <v>12</v>
      </c>
      <c r="W7" s="118" t="s">
        <v>74</v>
      </c>
      <c r="Y7" s="118">
        <v>3113</v>
      </c>
      <c r="Z7" s="118" t="s">
        <v>90</v>
      </c>
      <c r="AB7" s="118" t="str">
        <f t="shared" si="7"/>
        <v>31</v>
      </c>
      <c r="AC7" s="118" t="str">
        <f t="shared" si="8"/>
        <v>311</v>
      </c>
      <c r="AE7" s="118" t="s">
        <v>638</v>
      </c>
      <c r="AF7" s="118" t="s">
        <v>639</v>
      </c>
      <c r="AG7" s="118" t="str">
        <f>LEFT(AE7,7)</f>
        <v>K578051</v>
      </c>
      <c r="AH7" s="118" t="str">
        <f>VLOOKUP(AG7,[1]AKT!$C$4:$E$324,3,FALSE)</f>
        <v>0150</v>
      </c>
    </row>
    <row r="8" spans="1:34" x14ac:dyDescent="0.25">
      <c r="A8" s="135">
        <v>12</v>
      </c>
      <c r="B8" s="126" t="str">
        <f t="shared" si="0"/>
        <v>Sredstva učešća za pomoći</v>
      </c>
      <c r="C8" s="135">
        <v>3231</v>
      </c>
      <c r="D8" s="126" t="str">
        <f t="shared" si="1"/>
        <v>Usluge telefona, pošte i prijevoza</v>
      </c>
      <c r="E8" s="136" t="s">
        <v>632</v>
      </c>
      <c r="F8" s="126" t="str">
        <f t="shared" si="2"/>
        <v>Vrhunska istraživanja Znanstvenih centara izvrsnosti</v>
      </c>
      <c r="G8" s="126" t="str">
        <f t="shared" si="3"/>
        <v>0942</v>
      </c>
      <c r="H8" s="127">
        <v>0</v>
      </c>
      <c r="I8" s="127">
        <v>665</v>
      </c>
      <c r="J8" s="127">
        <v>665</v>
      </c>
      <c r="K8" s="127">
        <v>0</v>
      </c>
      <c r="L8" s="137"/>
      <c r="M8" s="138">
        <v>43009</v>
      </c>
      <c r="N8" s="138">
        <v>45260</v>
      </c>
      <c r="O8" s="137" t="s">
        <v>633</v>
      </c>
      <c r="P8" s="139" t="s">
        <v>634</v>
      </c>
      <c r="Q8" s="128"/>
      <c r="S8" s="118" t="str">
        <f t="shared" si="4"/>
        <v>323</v>
      </c>
      <c r="T8" s="118" t="str">
        <f t="shared" si="5"/>
        <v>32</v>
      </c>
      <c r="U8" s="118" t="str">
        <f t="shared" si="6"/>
        <v>94</v>
      </c>
      <c r="V8" s="118">
        <v>31</v>
      </c>
      <c r="W8" s="118" t="s">
        <v>487</v>
      </c>
      <c r="Y8" s="118">
        <v>3114</v>
      </c>
      <c r="Z8" s="118" t="s">
        <v>378</v>
      </c>
      <c r="AB8" s="118" t="str">
        <f t="shared" si="7"/>
        <v>31</v>
      </c>
      <c r="AC8" s="118" t="str">
        <f t="shared" si="8"/>
        <v>311</v>
      </c>
      <c r="AE8" s="118" t="s">
        <v>640</v>
      </c>
      <c r="AF8" s="118" t="s">
        <v>641</v>
      </c>
      <c r="AG8" s="118" t="str">
        <f t="shared" ref="AG8:AG71" si="9">LEFT(AE8,7)</f>
        <v>K578051</v>
      </c>
      <c r="AH8" s="118" t="str">
        <f>VLOOKUP(AG8,[1]AKT!$C$4:$E$324,3,FALSE)</f>
        <v>0150</v>
      </c>
    </row>
    <row r="9" spans="1:34" x14ac:dyDescent="0.25">
      <c r="A9" s="135">
        <v>12</v>
      </c>
      <c r="B9" s="126" t="str">
        <f t="shared" si="0"/>
        <v>Sredstva učešća za pomoći</v>
      </c>
      <c r="C9" s="135">
        <v>3237</v>
      </c>
      <c r="D9" s="126" t="str">
        <f t="shared" si="1"/>
        <v>Intelektualne i osobne usluge</v>
      </c>
      <c r="E9" s="136" t="s">
        <v>632</v>
      </c>
      <c r="F9" s="126" t="str">
        <f t="shared" si="2"/>
        <v>Vrhunska istraživanja Znanstvenih centara izvrsnosti</v>
      </c>
      <c r="G9" s="126" t="str">
        <f t="shared" si="3"/>
        <v>0942</v>
      </c>
      <c r="H9" s="127">
        <v>0</v>
      </c>
      <c r="I9" s="127">
        <v>2632</v>
      </c>
      <c r="J9" s="127">
        <v>1860</v>
      </c>
      <c r="K9" s="127">
        <v>0</v>
      </c>
      <c r="L9" s="137"/>
      <c r="M9" s="138">
        <v>43009</v>
      </c>
      <c r="N9" s="138">
        <v>45260</v>
      </c>
      <c r="O9" s="137" t="s">
        <v>633</v>
      </c>
      <c r="P9" s="139" t="s">
        <v>634</v>
      </c>
      <c r="Q9" s="128"/>
      <c r="S9" s="118" t="str">
        <f t="shared" si="4"/>
        <v>323</v>
      </c>
      <c r="T9" s="118" t="str">
        <f t="shared" si="5"/>
        <v>32</v>
      </c>
      <c r="U9" s="118" t="str">
        <f t="shared" si="6"/>
        <v>94</v>
      </c>
      <c r="V9" s="118">
        <v>41</v>
      </c>
      <c r="W9" s="118" t="s">
        <v>642</v>
      </c>
      <c r="Y9" s="118">
        <v>3121</v>
      </c>
      <c r="Z9" s="118" t="s">
        <v>92</v>
      </c>
      <c r="AB9" s="118" t="str">
        <f t="shared" si="7"/>
        <v>31</v>
      </c>
      <c r="AC9" s="118" t="str">
        <f t="shared" si="8"/>
        <v>312</v>
      </c>
      <c r="AE9" s="118" t="s">
        <v>643</v>
      </c>
      <c r="AF9" s="118" t="s">
        <v>644</v>
      </c>
      <c r="AG9" s="118" t="str">
        <f t="shared" si="9"/>
        <v>K578051</v>
      </c>
      <c r="AH9" s="118" t="str">
        <f>VLOOKUP(AG9,[1]AKT!$C$4:$E$324,3,FALSE)</f>
        <v>0150</v>
      </c>
    </row>
    <row r="10" spans="1:34" x14ac:dyDescent="0.25">
      <c r="A10" s="135">
        <v>12</v>
      </c>
      <c r="B10" s="126" t="str">
        <f t="shared" si="0"/>
        <v>Sredstva učešća za pomoći</v>
      </c>
      <c r="C10" s="135">
        <v>3239</v>
      </c>
      <c r="D10" s="126" t="str">
        <f t="shared" si="1"/>
        <v>Ostale usluge</v>
      </c>
      <c r="E10" s="136" t="s">
        <v>632</v>
      </c>
      <c r="F10" s="126" t="str">
        <f t="shared" si="2"/>
        <v>Vrhunska istraživanja Znanstvenih centara izvrsnosti</v>
      </c>
      <c r="G10" s="126" t="str">
        <f t="shared" si="3"/>
        <v>0942</v>
      </c>
      <c r="H10" s="127">
        <v>0</v>
      </c>
      <c r="I10" s="127">
        <v>12143</v>
      </c>
      <c r="J10" s="127">
        <v>1650</v>
      </c>
      <c r="K10" s="127">
        <v>0</v>
      </c>
      <c r="L10" s="137"/>
      <c r="M10" s="138">
        <v>43009</v>
      </c>
      <c r="N10" s="138">
        <v>45260</v>
      </c>
      <c r="O10" s="137" t="s">
        <v>633</v>
      </c>
      <c r="P10" s="139" t="s">
        <v>634</v>
      </c>
      <c r="Q10" s="128"/>
      <c r="S10" s="118" t="str">
        <f t="shared" si="4"/>
        <v>323</v>
      </c>
      <c r="T10" s="118" t="str">
        <f t="shared" si="5"/>
        <v>32</v>
      </c>
      <c r="U10" s="118" t="str">
        <f t="shared" si="6"/>
        <v>94</v>
      </c>
      <c r="V10" s="118">
        <v>43</v>
      </c>
      <c r="W10" s="118" t="s">
        <v>61</v>
      </c>
      <c r="Y10" s="130">
        <v>3132</v>
      </c>
      <c r="Z10" s="130" t="s">
        <v>97</v>
      </c>
      <c r="AA10" s="130"/>
      <c r="AB10" s="130" t="str">
        <f t="shared" si="7"/>
        <v>31</v>
      </c>
      <c r="AC10" s="130" t="str">
        <f t="shared" si="8"/>
        <v>313</v>
      </c>
      <c r="AE10" s="118" t="s">
        <v>645</v>
      </c>
      <c r="AF10" s="118" t="s">
        <v>646</v>
      </c>
      <c r="AG10" s="118" t="str">
        <f t="shared" si="9"/>
        <v>K578051</v>
      </c>
      <c r="AH10" s="118" t="str">
        <f>VLOOKUP(AG10,[1]AKT!$C$4:$E$324,3,FALSE)</f>
        <v>0150</v>
      </c>
    </row>
    <row r="11" spans="1:34" x14ac:dyDescent="0.25">
      <c r="A11" s="135">
        <v>12</v>
      </c>
      <c r="B11" s="126" t="str">
        <f t="shared" si="0"/>
        <v>Sredstva učešća za pomoći</v>
      </c>
      <c r="C11" s="135">
        <v>4224</v>
      </c>
      <c r="D11" s="126" t="str">
        <f t="shared" si="1"/>
        <v>Medicinska i laboratorijska oprema</v>
      </c>
      <c r="E11" s="136" t="s">
        <v>632</v>
      </c>
      <c r="F11" s="126" t="str">
        <f t="shared" si="2"/>
        <v>Vrhunska istraživanja Znanstvenih centara izvrsnosti</v>
      </c>
      <c r="G11" s="126" t="str">
        <f t="shared" si="3"/>
        <v>0942</v>
      </c>
      <c r="H11" s="127">
        <v>0</v>
      </c>
      <c r="I11" s="127">
        <v>13441</v>
      </c>
      <c r="J11" s="127">
        <v>1315</v>
      </c>
      <c r="K11" s="127">
        <v>0</v>
      </c>
      <c r="L11" s="137"/>
      <c r="M11" s="138">
        <v>43009</v>
      </c>
      <c r="N11" s="138">
        <v>45260</v>
      </c>
      <c r="O11" s="137" t="s">
        <v>633</v>
      </c>
      <c r="P11" s="139" t="s">
        <v>634</v>
      </c>
      <c r="Q11" s="128"/>
      <c r="S11" s="118" t="str">
        <f t="shared" si="4"/>
        <v>422</v>
      </c>
      <c r="T11" s="118" t="str">
        <f t="shared" si="5"/>
        <v>42</v>
      </c>
      <c r="U11" s="118" t="str">
        <f t="shared" si="6"/>
        <v>94</v>
      </c>
      <c r="V11" s="118">
        <v>51</v>
      </c>
      <c r="W11" s="118" t="s">
        <v>65</v>
      </c>
      <c r="Y11" s="118">
        <v>3211</v>
      </c>
      <c r="Z11" s="118" t="s">
        <v>103</v>
      </c>
      <c r="AB11" s="118" t="str">
        <f t="shared" si="7"/>
        <v>32</v>
      </c>
      <c r="AC11" s="118" t="str">
        <f t="shared" si="8"/>
        <v>321</v>
      </c>
      <c r="AE11" s="118" t="s">
        <v>647</v>
      </c>
      <c r="AF11" s="118" t="s">
        <v>648</v>
      </c>
      <c r="AG11" s="118" t="str">
        <f t="shared" si="9"/>
        <v>K578051</v>
      </c>
      <c r="AH11" s="118" t="str">
        <f>VLOOKUP(AG11,[1]AKT!$C$4:$E$324,3,FALSE)</f>
        <v>0150</v>
      </c>
    </row>
    <row r="12" spans="1:34" x14ac:dyDescent="0.25">
      <c r="A12" s="135">
        <v>563</v>
      </c>
      <c r="B12" s="126" t="str">
        <f t="shared" si="0"/>
        <v>Europski fond za regionalni razvoj (ERDF)</v>
      </c>
      <c r="C12" s="135">
        <v>3111</v>
      </c>
      <c r="D12" s="126" t="str">
        <f t="shared" si="1"/>
        <v>Plaće za redovan rad</v>
      </c>
      <c r="E12" s="136" t="s">
        <v>632</v>
      </c>
      <c r="F12" s="126" t="str">
        <f t="shared" si="2"/>
        <v>Vrhunska istraživanja Znanstvenih centara izvrsnosti</v>
      </c>
      <c r="G12" s="126" t="str">
        <f t="shared" si="3"/>
        <v>0942</v>
      </c>
      <c r="H12" s="127">
        <v>123600.48311102262</v>
      </c>
      <c r="I12" s="127">
        <v>127062</v>
      </c>
      <c r="J12" s="127">
        <v>128698</v>
      </c>
      <c r="K12" s="127">
        <v>171909</v>
      </c>
      <c r="L12" s="137"/>
      <c r="M12" s="138">
        <v>43009</v>
      </c>
      <c r="N12" s="138">
        <v>45260</v>
      </c>
      <c r="O12" s="137" t="s">
        <v>633</v>
      </c>
      <c r="P12" s="139" t="s">
        <v>634</v>
      </c>
      <c r="Q12" s="128"/>
      <c r="S12" s="118" t="str">
        <f t="shared" si="4"/>
        <v>311</v>
      </c>
      <c r="T12" s="118" t="str">
        <f t="shared" si="5"/>
        <v>31</v>
      </c>
      <c r="U12" s="118" t="str">
        <f t="shared" si="6"/>
        <v>94</v>
      </c>
      <c r="V12" s="118">
        <v>52</v>
      </c>
      <c r="W12" s="118" t="s">
        <v>76</v>
      </c>
      <c r="Y12" s="118">
        <v>3212</v>
      </c>
      <c r="Z12" s="118" t="s">
        <v>105</v>
      </c>
      <c r="AB12" s="118" t="str">
        <f t="shared" si="7"/>
        <v>32</v>
      </c>
      <c r="AC12" s="118" t="str">
        <f t="shared" si="8"/>
        <v>321</v>
      </c>
      <c r="AE12" s="118" t="s">
        <v>649</v>
      </c>
      <c r="AF12" s="118" t="s">
        <v>650</v>
      </c>
      <c r="AG12" s="118" t="str">
        <f t="shared" si="9"/>
        <v>K578051</v>
      </c>
      <c r="AH12" s="118" t="str">
        <f>VLOOKUP(AG12,[1]AKT!$C$4:$E$324,3,FALSE)</f>
        <v>0150</v>
      </c>
    </row>
    <row r="13" spans="1:34" x14ac:dyDescent="0.25">
      <c r="A13" s="135">
        <v>563</v>
      </c>
      <c r="B13" s="126" t="str">
        <f t="shared" si="0"/>
        <v>Europski fond za regionalni razvoj (ERDF)</v>
      </c>
      <c r="C13" s="135">
        <v>3132</v>
      </c>
      <c r="D13" s="126" t="str">
        <f t="shared" si="1"/>
        <v>Doprinosi za obvezno zdravstveno osiguranje</v>
      </c>
      <c r="E13" s="136" t="s">
        <v>632</v>
      </c>
      <c r="F13" s="126" t="str">
        <f t="shared" si="2"/>
        <v>Vrhunska istraživanja Znanstvenih centara izvrsnosti</v>
      </c>
      <c r="G13" s="126" t="str">
        <f t="shared" si="3"/>
        <v>0942</v>
      </c>
      <c r="H13" s="127">
        <v>18830.2634547747</v>
      </c>
      <c r="I13" s="127">
        <v>20965</v>
      </c>
      <c r="J13" s="127">
        <v>24514</v>
      </c>
      <c r="K13" s="127">
        <v>27432</v>
      </c>
      <c r="L13" s="137"/>
      <c r="M13" s="138">
        <v>43009</v>
      </c>
      <c r="N13" s="138">
        <v>45260</v>
      </c>
      <c r="O13" s="137" t="s">
        <v>633</v>
      </c>
      <c r="P13" s="139" t="s">
        <v>634</v>
      </c>
      <c r="Q13" s="128"/>
      <c r="S13" s="118" t="str">
        <f t="shared" si="4"/>
        <v>313</v>
      </c>
      <c r="T13" s="118" t="str">
        <f t="shared" si="5"/>
        <v>31</v>
      </c>
      <c r="U13" s="118" t="str">
        <f t="shared" si="6"/>
        <v>94</v>
      </c>
      <c r="V13" s="118">
        <v>552</v>
      </c>
      <c r="W13" s="118" t="s">
        <v>651</v>
      </c>
      <c r="Y13" s="118">
        <v>3213</v>
      </c>
      <c r="Z13" s="118" t="s">
        <v>107</v>
      </c>
      <c r="AB13" s="118" t="str">
        <f t="shared" si="7"/>
        <v>32</v>
      </c>
      <c r="AC13" s="118" t="str">
        <f t="shared" si="8"/>
        <v>321</v>
      </c>
      <c r="AE13" s="118" t="s">
        <v>652</v>
      </c>
      <c r="AF13" s="118" t="s">
        <v>653</v>
      </c>
      <c r="AG13" s="118" t="str">
        <f t="shared" si="9"/>
        <v>K578051</v>
      </c>
      <c r="AH13" s="118" t="str">
        <f>VLOOKUP(AG13,[1]AKT!$C$4:$E$324,3,FALSE)</f>
        <v>0150</v>
      </c>
    </row>
    <row r="14" spans="1:34" x14ac:dyDescent="0.25">
      <c r="A14" s="135">
        <v>563</v>
      </c>
      <c r="B14" s="126" t="str">
        <f t="shared" si="0"/>
        <v>Europski fond za regionalni razvoj (ERDF)</v>
      </c>
      <c r="C14" s="135">
        <v>3211</v>
      </c>
      <c r="D14" s="126" t="str">
        <f t="shared" si="1"/>
        <v>Službena putovanja</v>
      </c>
      <c r="E14" s="136" t="s">
        <v>632</v>
      </c>
      <c r="F14" s="126" t="str">
        <f t="shared" si="2"/>
        <v>Vrhunska istraživanja Znanstvenih centara izvrsnosti</v>
      </c>
      <c r="G14" s="126" t="str">
        <f t="shared" si="3"/>
        <v>0942</v>
      </c>
      <c r="H14" s="127">
        <v>15150.469175127746</v>
      </c>
      <c r="I14" s="127">
        <v>12600</v>
      </c>
      <c r="J14" s="127">
        <v>1360</v>
      </c>
      <c r="K14" s="127">
        <v>4993</v>
      </c>
      <c r="L14" s="137"/>
      <c r="M14" s="138">
        <v>43009</v>
      </c>
      <c r="N14" s="138">
        <v>45260</v>
      </c>
      <c r="O14" s="137" t="s">
        <v>633</v>
      </c>
      <c r="P14" s="139" t="s">
        <v>634</v>
      </c>
      <c r="Q14" s="128"/>
      <c r="S14" s="118" t="str">
        <f t="shared" si="4"/>
        <v>321</v>
      </c>
      <c r="T14" s="118" t="str">
        <f t="shared" si="5"/>
        <v>32</v>
      </c>
      <c r="U14" s="118" t="str">
        <f t="shared" si="6"/>
        <v>94</v>
      </c>
      <c r="V14" s="118">
        <v>559</v>
      </c>
      <c r="W14" s="118" t="s">
        <v>654</v>
      </c>
      <c r="Y14" s="118">
        <v>3214</v>
      </c>
      <c r="Z14" s="118" t="s">
        <v>109</v>
      </c>
      <c r="AB14" s="118" t="str">
        <f t="shared" si="7"/>
        <v>32</v>
      </c>
      <c r="AC14" s="118" t="str">
        <f t="shared" si="8"/>
        <v>321</v>
      </c>
      <c r="AE14" s="118" t="s">
        <v>655</v>
      </c>
      <c r="AF14" s="118" t="s">
        <v>656</v>
      </c>
      <c r="AG14" s="118" t="str">
        <f t="shared" si="9"/>
        <v>K578051</v>
      </c>
      <c r="AH14" s="118" t="str">
        <f>VLOOKUP(AG14,[1]AKT!$C$4:$E$324,3,FALSE)</f>
        <v>0150</v>
      </c>
    </row>
    <row r="15" spans="1:34" x14ac:dyDescent="0.25">
      <c r="A15" s="135">
        <v>563</v>
      </c>
      <c r="B15" s="126" t="str">
        <f t="shared" si="0"/>
        <v>Europski fond za regionalni razvoj (ERDF)</v>
      </c>
      <c r="C15" s="135">
        <v>3213</v>
      </c>
      <c r="D15" s="126" t="str">
        <f t="shared" si="1"/>
        <v>Stručno usavršavanje zaposlenika</v>
      </c>
      <c r="E15" s="136" t="s">
        <v>632</v>
      </c>
      <c r="F15" s="126" t="str">
        <f t="shared" si="2"/>
        <v>Vrhunska istraživanja Znanstvenih centara izvrsnosti</v>
      </c>
      <c r="G15" s="126" t="str">
        <f t="shared" si="3"/>
        <v>0942</v>
      </c>
      <c r="H15" s="127">
        <v>3313.6664675824536</v>
      </c>
      <c r="I15" s="127">
        <v>2828</v>
      </c>
      <c r="J15" s="127">
        <v>2355</v>
      </c>
      <c r="K15" s="127">
        <v>420</v>
      </c>
      <c r="L15" s="137"/>
      <c r="M15" s="138">
        <v>43009</v>
      </c>
      <c r="N15" s="138">
        <v>45260</v>
      </c>
      <c r="O15" s="137" t="s">
        <v>633</v>
      </c>
      <c r="P15" s="139" t="s">
        <v>634</v>
      </c>
      <c r="Q15" s="128"/>
      <c r="S15" s="118" t="str">
        <f t="shared" si="4"/>
        <v>321</v>
      </c>
      <c r="T15" s="118" t="str">
        <f t="shared" si="5"/>
        <v>32</v>
      </c>
      <c r="U15" s="118" t="str">
        <f t="shared" si="6"/>
        <v>94</v>
      </c>
      <c r="V15" s="118">
        <v>561</v>
      </c>
      <c r="W15" s="118" t="s">
        <v>532</v>
      </c>
      <c r="Y15" s="118">
        <v>3221</v>
      </c>
      <c r="Z15" s="118" t="s">
        <v>113</v>
      </c>
      <c r="AB15" s="118" t="str">
        <f t="shared" si="7"/>
        <v>32</v>
      </c>
      <c r="AC15" s="118" t="str">
        <f t="shared" si="8"/>
        <v>322</v>
      </c>
      <c r="AE15" s="118" t="s">
        <v>657</v>
      </c>
      <c r="AF15" s="118" t="s">
        <v>658</v>
      </c>
      <c r="AG15" s="118" t="str">
        <f t="shared" si="9"/>
        <v>K818050</v>
      </c>
      <c r="AH15" s="118" t="str">
        <f>VLOOKUP(AG15,[1]AKT!$C$4:$E$324,3,FALSE)</f>
        <v>0950</v>
      </c>
    </row>
    <row r="16" spans="1:34" x14ac:dyDescent="0.25">
      <c r="A16" s="135">
        <v>563</v>
      </c>
      <c r="B16" s="126" t="str">
        <f t="shared" si="0"/>
        <v>Europski fond za regionalni razvoj (ERDF)</v>
      </c>
      <c r="C16" s="135">
        <v>3222</v>
      </c>
      <c r="D16" s="126" t="str">
        <f t="shared" si="1"/>
        <v>Materijal i sirovine</v>
      </c>
      <c r="E16" s="136" t="s">
        <v>632</v>
      </c>
      <c r="F16" s="126" t="str">
        <f t="shared" si="2"/>
        <v>Vrhunska istraživanja Znanstvenih centara izvrsnosti</v>
      </c>
      <c r="G16" s="126" t="str">
        <f t="shared" si="3"/>
        <v>0942</v>
      </c>
      <c r="H16" s="127">
        <v>10589.671511049173</v>
      </c>
      <c r="I16" s="127">
        <v>111595</v>
      </c>
      <c r="J16" s="127">
        <v>74758</v>
      </c>
      <c r="K16" s="127">
        <v>78382</v>
      </c>
      <c r="L16" s="137"/>
      <c r="M16" s="138">
        <v>43009</v>
      </c>
      <c r="N16" s="138">
        <v>45260</v>
      </c>
      <c r="O16" s="137" t="s">
        <v>633</v>
      </c>
      <c r="P16" s="139" t="s">
        <v>634</v>
      </c>
      <c r="Q16" s="128"/>
      <c r="S16" s="118" t="str">
        <f t="shared" si="4"/>
        <v>322</v>
      </c>
      <c r="T16" s="118" t="str">
        <f t="shared" si="5"/>
        <v>32</v>
      </c>
      <c r="U16" s="118" t="str">
        <f t="shared" si="6"/>
        <v>94</v>
      </c>
      <c r="V16" s="118">
        <v>563</v>
      </c>
      <c r="W16" s="118" t="s">
        <v>659</v>
      </c>
      <c r="Y16" s="118">
        <v>3222</v>
      </c>
      <c r="Z16" s="118" t="s">
        <v>384</v>
      </c>
      <c r="AB16" s="118" t="str">
        <f t="shared" si="7"/>
        <v>32</v>
      </c>
      <c r="AC16" s="118" t="str">
        <f t="shared" si="8"/>
        <v>322</v>
      </c>
      <c r="AE16" s="118" t="s">
        <v>660</v>
      </c>
      <c r="AF16" s="118" t="s">
        <v>661</v>
      </c>
      <c r="AG16" s="118" t="str">
        <f t="shared" si="9"/>
        <v>K818050</v>
      </c>
      <c r="AH16" s="118" t="str">
        <f>VLOOKUP(AG16,[1]AKT!$C$4:$E$324,3,FALSE)</f>
        <v>0950</v>
      </c>
    </row>
    <row r="17" spans="1:34" x14ac:dyDescent="0.25">
      <c r="A17" s="135">
        <v>563</v>
      </c>
      <c r="B17" s="126" t="str">
        <f t="shared" si="0"/>
        <v>Europski fond za regionalni razvoj (ERDF)</v>
      </c>
      <c r="C17" s="135">
        <v>3231</v>
      </c>
      <c r="D17" s="126" t="str">
        <f t="shared" si="1"/>
        <v>Usluge telefona, pošte i prijevoza</v>
      </c>
      <c r="E17" s="136" t="s">
        <v>632</v>
      </c>
      <c r="F17" s="126" t="str">
        <f t="shared" si="2"/>
        <v>Vrhunska istraživanja Znanstvenih centara izvrsnosti</v>
      </c>
      <c r="G17" s="126" t="str">
        <f t="shared" si="3"/>
        <v>0942</v>
      </c>
      <c r="H17" s="127">
        <v>4903.7786183555636</v>
      </c>
      <c r="I17" s="127">
        <v>3766</v>
      </c>
      <c r="J17" s="127">
        <v>3766</v>
      </c>
      <c r="K17" s="127">
        <v>6265</v>
      </c>
      <c r="L17" s="137"/>
      <c r="M17" s="138">
        <v>43009</v>
      </c>
      <c r="N17" s="138">
        <v>45260</v>
      </c>
      <c r="O17" s="137" t="s">
        <v>633</v>
      </c>
      <c r="P17" s="139" t="s">
        <v>634</v>
      </c>
      <c r="Q17" s="128"/>
      <c r="S17" s="118" t="str">
        <f t="shared" si="4"/>
        <v>323</v>
      </c>
      <c r="T17" s="118" t="str">
        <f t="shared" si="5"/>
        <v>32</v>
      </c>
      <c r="U17" s="118" t="str">
        <f t="shared" si="6"/>
        <v>94</v>
      </c>
      <c r="V17" s="118">
        <v>573</v>
      </c>
      <c r="W17" s="118" t="s">
        <v>662</v>
      </c>
      <c r="Y17" s="118">
        <v>3223</v>
      </c>
      <c r="Z17" s="118" t="s">
        <v>115</v>
      </c>
      <c r="AB17" s="118" t="str">
        <f t="shared" si="7"/>
        <v>32</v>
      </c>
      <c r="AC17" s="118" t="str">
        <f t="shared" si="8"/>
        <v>322</v>
      </c>
      <c r="AE17" s="118" t="s">
        <v>663</v>
      </c>
      <c r="AF17" s="118" t="s">
        <v>664</v>
      </c>
      <c r="AG17" s="118" t="str">
        <f t="shared" si="9"/>
        <v>K818050</v>
      </c>
      <c r="AH17" s="118" t="str">
        <f>VLOOKUP(AG17,[1]AKT!$C$4:$E$324,3,FALSE)</f>
        <v>0950</v>
      </c>
    </row>
    <row r="18" spans="1:34" x14ac:dyDescent="0.25">
      <c r="A18" s="135">
        <v>563</v>
      </c>
      <c r="B18" s="126" t="str">
        <f t="shared" si="0"/>
        <v>Europski fond za regionalni razvoj (ERDF)</v>
      </c>
      <c r="C18" s="135">
        <v>3237</v>
      </c>
      <c r="D18" s="126" t="str">
        <f t="shared" si="1"/>
        <v>Intelektualne i osobne usluge</v>
      </c>
      <c r="E18" s="136" t="s">
        <v>632</v>
      </c>
      <c r="F18" s="126" t="str">
        <f t="shared" si="2"/>
        <v>Vrhunska istraživanja Znanstvenih centara izvrsnosti</v>
      </c>
      <c r="G18" s="126" t="str">
        <f t="shared" si="3"/>
        <v>0942</v>
      </c>
      <c r="H18" s="127">
        <v>4645.298294511912</v>
      </c>
      <c r="I18" s="127">
        <v>14917</v>
      </c>
      <c r="J18" s="127">
        <v>10520</v>
      </c>
      <c r="K18" s="127">
        <v>12375</v>
      </c>
      <c r="L18" s="137"/>
      <c r="M18" s="138">
        <v>43009</v>
      </c>
      <c r="N18" s="138">
        <v>45260</v>
      </c>
      <c r="O18" s="137" t="s">
        <v>633</v>
      </c>
      <c r="P18" s="139" t="s">
        <v>634</v>
      </c>
      <c r="Q18" s="128"/>
      <c r="S18" s="118" t="str">
        <f t="shared" si="4"/>
        <v>323</v>
      </c>
      <c r="T18" s="118" t="str">
        <f t="shared" si="5"/>
        <v>32</v>
      </c>
      <c r="U18" s="118" t="str">
        <f t="shared" si="6"/>
        <v>94</v>
      </c>
      <c r="V18" s="118">
        <v>575</v>
      </c>
      <c r="W18" s="118" t="s">
        <v>665</v>
      </c>
      <c r="Y18" s="118">
        <v>3224</v>
      </c>
      <c r="Z18" s="118" t="s">
        <v>117</v>
      </c>
      <c r="AB18" s="118" t="str">
        <f t="shared" si="7"/>
        <v>32</v>
      </c>
      <c r="AC18" s="118" t="str">
        <f t="shared" si="8"/>
        <v>322</v>
      </c>
      <c r="AE18" s="118" t="s">
        <v>666</v>
      </c>
      <c r="AF18" s="118" t="s">
        <v>667</v>
      </c>
      <c r="AG18" s="118" t="str">
        <f t="shared" si="9"/>
        <v>K818050</v>
      </c>
      <c r="AH18" s="118" t="str">
        <f>VLOOKUP(AG18,[1]AKT!$C$4:$E$324,3,FALSE)</f>
        <v>0950</v>
      </c>
    </row>
    <row r="19" spans="1:34" x14ac:dyDescent="0.25">
      <c r="A19" s="135">
        <v>563</v>
      </c>
      <c r="B19" s="126" t="str">
        <f t="shared" si="0"/>
        <v>Europski fond za regionalni razvoj (ERDF)</v>
      </c>
      <c r="C19" s="135">
        <v>3239</v>
      </c>
      <c r="D19" s="126" t="str">
        <f t="shared" si="1"/>
        <v>Ostale usluge</v>
      </c>
      <c r="E19" s="136" t="s">
        <v>632</v>
      </c>
      <c r="F19" s="126" t="str">
        <f t="shared" si="2"/>
        <v>Vrhunska istraživanja Znanstvenih centara izvrsnosti</v>
      </c>
      <c r="G19" s="126" t="str">
        <f t="shared" si="3"/>
        <v>0942</v>
      </c>
      <c r="H19" s="127">
        <v>481.57940142013405</v>
      </c>
      <c r="I19" s="127">
        <v>68808</v>
      </c>
      <c r="J19" s="127">
        <v>8564</v>
      </c>
      <c r="K19" s="127">
        <v>0</v>
      </c>
      <c r="L19" s="137"/>
      <c r="M19" s="138">
        <v>43009</v>
      </c>
      <c r="N19" s="138">
        <v>45260</v>
      </c>
      <c r="O19" s="137" t="s">
        <v>633</v>
      </c>
      <c r="P19" s="139" t="s">
        <v>634</v>
      </c>
      <c r="Q19" s="128"/>
      <c r="S19" s="118" t="str">
        <f t="shared" si="4"/>
        <v>323</v>
      </c>
      <c r="T19" s="118" t="str">
        <f t="shared" si="5"/>
        <v>32</v>
      </c>
      <c r="U19" s="118" t="str">
        <f t="shared" si="6"/>
        <v>94</v>
      </c>
      <c r="V19" s="118">
        <v>576</v>
      </c>
      <c r="W19" s="131" t="s">
        <v>668</v>
      </c>
      <c r="Y19" s="118">
        <v>3225</v>
      </c>
      <c r="Z19" s="118" t="s">
        <v>119</v>
      </c>
      <c r="AB19" s="118" t="str">
        <f t="shared" si="7"/>
        <v>32</v>
      </c>
      <c r="AC19" s="118" t="str">
        <f t="shared" si="8"/>
        <v>322</v>
      </c>
      <c r="AE19" s="118" t="s">
        <v>669</v>
      </c>
      <c r="AF19" s="118" t="s">
        <v>670</v>
      </c>
      <c r="AG19" s="118" t="str">
        <f t="shared" si="9"/>
        <v>K818050</v>
      </c>
      <c r="AH19" s="118" t="str">
        <f>VLOOKUP(AG19,[1]AKT!$C$4:$E$324,3,FALSE)</f>
        <v>0950</v>
      </c>
    </row>
    <row r="20" spans="1:34" x14ac:dyDescent="0.25">
      <c r="A20" s="135">
        <v>563</v>
      </c>
      <c r="B20" s="126" t="str">
        <f t="shared" si="0"/>
        <v>Europski fond za regionalni razvoj (ERDF)</v>
      </c>
      <c r="C20" s="135">
        <v>4224</v>
      </c>
      <c r="D20" s="126" t="str">
        <f t="shared" si="1"/>
        <v>Medicinska i laboratorijska oprema</v>
      </c>
      <c r="E20" s="136" t="s">
        <v>632</v>
      </c>
      <c r="F20" s="126" t="str">
        <f t="shared" si="2"/>
        <v>Vrhunska istraživanja Znanstvenih centara izvrsnosti</v>
      </c>
      <c r="G20" s="126" t="str">
        <f t="shared" si="3"/>
        <v>0942</v>
      </c>
      <c r="H20" s="127">
        <v>91978.866547216137</v>
      </c>
      <c r="I20" s="127">
        <v>76167</v>
      </c>
      <c r="J20" s="127">
        <v>7437</v>
      </c>
      <c r="K20" s="127">
        <v>8723</v>
      </c>
      <c r="L20" s="137"/>
      <c r="M20" s="138">
        <v>43009</v>
      </c>
      <c r="N20" s="138">
        <v>45260</v>
      </c>
      <c r="O20" s="137" t="s">
        <v>633</v>
      </c>
      <c r="P20" s="139" t="s">
        <v>634</v>
      </c>
      <c r="Q20" s="128"/>
      <c r="S20" s="118" t="str">
        <f t="shared" si="4"/>
        <v>422</v>
      </c>
      <c r="T20" s="118" t="str">
        <f t="shared" si="5"/>
        <v>42</v>
      </c>
      <c r="U20" s="118" t="str">
        <f t="shared" si="6"/>
        <v>94</v>
      </c>
      <c r="V20" s="132">
        <v>581</v>
      </c>
      <c r="W20" s="133" t="s">
        <v>533</v>
      </c>
      <c r="Y20" s="118">
        <v>3226</v>
      </c>
      <c r="Z20" s="118" t="s">
        <v>671</v>
      </c>
      <c r="AB20" s="118" t="str">
        <f t="shared" si="7"/>
        <v>32</v>
      </c>
      <c r="AC20" s="118" t="str">
        <f t="shared" si="8"/>
        <v>322</v>
      </c>
      <c r="AE20" s="118" t="s">
        <v>672</v>
      </c>
      <c r="AF20" s="118" t="s">
        <v>673</v>
      </c>
      <c r="AG20" s="118" t="str">
        <f t="shared" si="9"/>
        <v>K818050</v>
      </c>
      <c r="AH20" s="118" t="str">
        <f>VLOOKUP(AG20,[1]AKT!$C$4:$E$324,3,FALSE)</f>
        <v>0950</v>
      </c>
    </row>
    <row r="21" spans="1:34" x14ac:dyDescent="0.25">
      <c r="A21" s="135">
        <v>563</v>
      </c>
      <c r="B21" s="126" t="str">
        <f t="shared" si="0"/>
        <v>Europski fond za regionalni razvoj (ERDF)</v>
      </c>
      <c r="C21" s="135">
        <v>3693</v>
      </c>
      <c r="D21" s="126" t="str">
        <f t="shared" si="1"/>
        <v>Tekući prijenosi između proračunskih korisnika istog proraču</v>
      </c>
      <c r="E21" s="136" t="s">
        <v>632</v>
      </c>
      <c r="F21" s="126" t="str">
        <f t="shared" si="2"/>
        <v>Vrhunska istraživanja Znanstvenih centara izvrsnosti</v>
      </c>
      <c r="G21" s="126" t="str">
        <f t="shared" si="3"/>
        <v>0942</v>
      </c>
      <c r="H21" s="127">
        <v>127298.21753268299</v>
      </c>
      <c r="I21" s="127">
        <v>404288</v>
      </c>
      <c r="J21" s="127">
        <v>64554</v>
      </c>
      <c r="K21" s="127">
        <v>117350.35</v>
      </c>
      <c r="L21" s="137"/>
      <c r="M21" s="138">
        <v>43009</v>
      </c>
      <c r="N21" s="138">
        <v>45260</v>
      </c>
      <c r="O21" s="137" t="s">
        <v>633</v>
      </c>
      <c r="P21" s="139" t="s">
        <v>634</v>
      </c>
      <c r="Q21" s="128" t="s">
        <v>674</v>
      </c>
      <c r="S21" s="118" t="str">
        <f t="shared" si="4"/>
        <v>369</v>
      </c>
      <c r="T21" s="118" t="str">
        <f t="shared" si="5"/>
        <v>36</v>
      </c>
      <c r="U21" s="118" t="str">
        <f t="shared" si="6"/>
        <v>94</v>
      </c>
      <c r="V21" s="118">
        <v>61</v>
      </c>
      <c r="W21" s="118" t="s">
        <v>488</v>
      </c>
      <c r="Y21" s="118">
        <v>3227</v>
      </c>
      <c r="Z21" s="118" t="s">
        <v>121</v>
      </c>
      <c r="AB21" s="118" t="str">
        <f t="shared" si="7"/>
        <v>32</v>
      </c>
      <c r="AC21" s="118" t="str">
        <f t="shared" si="8"/>
        <v>322</v>
      </c>
      <c r="AE21" s="118" t="s">
        <v>675</v>
      </c>
      <c r="AF21" s="118" t="s">
        <v>676</v>
      </c>
      <c r="AG21" s="118" t="str">
        <f t="shared" si="9"/>
        <v>K818050</v>
      </c>
      <c r="AH21" s="118" t="str">
        <f>VLOOKUP(AG21,[1]AKT!$C$4:$E$324,3,FALSE)</f>
        <v>0950</v>
      </c>
    </row>
    <row r="22" spans="1:34" x14ac:dyDescent="0.25">
      <c r="A22" s="135">
        <v>563</v>
      </c>
      <c r="B22" s="126" t="str">
        <f t="shared" si="0"/>
        <v>Europski fond za regionalni razvoj (ERDF)</v>
      </c>
      <c r="C22" s="135">
        <v>3693</v>
      </c>
      <c r="D22" s="126" t="str">
        <f t="shared" si="1"/>
        <v>Tekući prijenosi između proračunskih korisnika istog proraču</v>
      </c>
      <c r="E22" s="136" t="s">
        <v>632</v>
      </c>
      <c r="F22" s="126" t="str">
        <f t="shared" si="2"/>
        <v>Vrhunska istraživanja Znanstvenih centara izvrsnosti</v>
      </c>
      <c r="G22" s="126" t="str">
        <f t="shared" si="3"/>
        <v>0942</v>
      </c>
      <c r="H22" s="127">
        <v>63323.369832105644</v>
      </c>
      <c r="I22" s="127">
        <v>221505</v>
      </c>
      <c r="J22" s="127">
        <v>53202</v>
      </c>
      <c r="K22" s="127">
        <v>78012.33</v>
      </c>
      <c r="L22" s="137"/>
      <c r="M22" s="138">
        <v>43009</v>
      </c>
      <c r="N22" s="138">
        <v>45260</v>
      </c>
      <c r="O22" s="137" t="s">
        <v>633</v>
      </c>
      <c r="P22" s="139" t="s">
        <v>634</v>
      </c>
      <c r="Q22" s="128" t="s">
        <v>677</v>
      </c>
      <c r="S22" s="118" t="str">
        <f t="shared" si="4"/>
        <v>369</v>
      </c>
      <c r="T22" s="118" t="str">
        <f t="shared" si="5"/>
        <v>36</v>
      </c>
      <c r="U22" s="118" t="str">
        <f t="shared" si="6"/>
        <v>94</v>
      </c>
      <c r="V22" s="118">
        <v>71</v>
      </c>
      <c r="W22" s="118" t="s">
        <v>489</v>
      </c>
      <c r="Y22" s="118">
        <v>3231</v>
      </c>
      <c r="Z22" s="118" t="s">
        <v>125</v>
      </c>
      <c r="AB22" s="118" t="str">
        <f t="shared" si="7"/>
        <v>32</v>
      </c>
      <c r="AC22" s="118" t="str">
        <f t="shared" si="8"/>
        <v>323</v>
      </c>
      <c r="AE22" s="118" t="s">
        <v>678</v>
      </c>
      <c r="AF22" s="118" t="s">
        <v>679</v>
      </c>
      <c r="AG22" s="118" t="str">
        <f t="shared" si="9"/>
        <v>K818050</v>
      </c>
      <c r="AH22" s="118" t="str">
        <f>VLOOKUP(AG22,[1]AKT!$C$4:$E$324,3,FALSE)</f>
        <v>0950</v>
      </c>
    </row>
    <row r="23" spans="1:34" x14ac:dyDescent="0.25">
      <c r="A23" s="135">
        <v>61</v>
      </c>
      <c r="B23" s="126" t="str">
        <f t="shared" si="0"/>
        <v>Donacije</v>
      </c>
      <c r="C23" s="135">
        <v>3111</v>
      </c>
      <c r="D23" s="126" t="str">
        <f t="shared" si="1"/>
        <v>Plaće za redovan rad</v>
      </c>
      <c r="E23" s="136" t="s">
        <v>680</v>
      </c>
      <c r="F23" s="126" t="str">
        <f t="shared" si="2"/>
        <v>Rino sprej</v>
      </c>
      <c r="G23" s="126" t="str">
        <f t="shared" si="3"/>
        <v>0942</v>
      </c>
      <c r="H23" s="127">
        <v>17665.535868338971</v>
      </c>
      <c r="I23" s="127">
        <v>44582</v>
      </c>
      <c r="J23" s="127">
        <v>20000</v>
      </c>
      <c r="K23" s="127">
        <v>11747.56</v>
      </c>
      <c r="L23" s="137"/>
      <c r="M23" s="138">
        <v>44105</v>
      </c>
      <c r="N23" s="138">
        <v>45199</v>
      </c>
      <c r="O23" s="137" t="s">
        <v>681</v>
      </c>
      <c r="P23" s="139" t="s">
        <v>682</v>
      </c>
      <c r="Q23" s="128"/>
      <c r="S23" s="118" t="str">
        <f t="shared" si="4"/>
        <v>311</v>
      </c>
      <c r="T23" s="118" t="str">
        <f t="shared" si="5"/>
        <v>31</v>
      </c>
      <c r="U23" s="118" t="str">
        <f t="shared" si="6"/>
        <v>94</v>
      </c>
      <c r="V23" s="118">
        <v>81</v>
      </c>
      <c r="W23" s="118" t="s">
        <v>78</v>
      </c>
      <c r="Y23" s="118">
        <v>3232</v>
      </c>
      <c r="Z23" s="118" t="s">
        <v>127</v>
      </c>
      <c r="AB23" s="118" t="str">
        <f t="shared" si="7"/>
        <v>32</v>
      </c>
      <c r="AC23" s="118" t="str">
        <f t="shared" si="8"/>
        <v>323</v>
      </c>
      <c r="AE23" s="118" t="s">
        <v>683</v>
      </c>
      <c r="AF23" s="118" t="s">
        <v>684</v>
      </c>
      <c r="AG23" s="118" t="str">
        <f t="shared" si="9"/>
        <v>K818050</v>
      </c>
      <c r="AH23" s="118" t="str">
        <f>VLOOKUP(AG23,[1]AKT!$C$4:$E$324,3,FALSE)</f>
        <v>0950</v>
      </c>
    </row>
    <row r="24" spans="1:34" x14ac:dyDescent="0.25">
      <c r="A24" s="135">
        <v>61</v>
      </c>
      <c r="B24" s="126" t="str">
        <f t="shared" si="0"/>
        <v>Donacije</v>
      </c>
      <c r="C24" s="135">
        <v>3132</v>
      </c>
      <c r="D24" s="126" t="str">
        <f t="shared" si="1"/>
        <v>Doprinosi za obvezno zdravstveno osiguranje</v>
      </c>
      <c r="E24" s="136" t="s">
        <v>680</v>
      </c>
      <c r="F24" s="126" t="str">
        <f t="shared" si="2"/>
        <v>Rino sprej</v>
      </c>
      <c r="G24" s="126" t="str">
        <f t="shared" si="3"/>
        <v>0942</v>
      </c>
      <c r="H24" s="127">
        <v>3056.516026279116</v>
      </c>
      <c r="I24" s="127">
        <v>7356</v>
      </c>
      <c r="J24" s="127">
        <v>5000</v>
      </c>
      <c r="K24" s="127">
        <v>1975.48</v>
      </c>
      <c r="L24" s="137"/>
      <c r="M24" s="138">
        <v>44105</v>
      </c>
      <c r="N24" s="138">
        <v>45199</v>
      </c>
      <c r="O24" s="137" t="s">
        <v>681</v>
      </c>
      <c r="P24" s="139" t="s">
        <v>682</v>
      </c>
      <c r="Q24" s="128"/>
      <c r="S24" s="118" t="str">
        <f t="shared" si="4"/>
        <v>313</v>
      </c>
      <c r="T24" s="118" t="str">
        <f t="shared" si="5"/>
        <v>31</v>
      </c>
      <c r="U24" s="118" t="str">
        <f t="shared" si="6"/>
        <v>94</v>
      </c>
      <c r="V24" s="134">
        <v>83</v>
      </c>
      <c r="W24" s="134" t="s">
        <v>685</v>
      </c>
      <c r="Y24" s="118">
        <v>3233</v>
      </c>
      <c r="Z24" s="118" t="s">
        <v>129</v>
      </c>
      <c r="AB24" s="118" t="str">
        <f t="shared" si="7"/>
        <v>32</v>
      </c>
      <c r="AC24" s="118" t="str">
        <f t="shared" si="8"/>
        <v>323</v>
      </c>
      <c r="AE24" s="118" t="s">
        <v>686</v>
      </c>
      <c r="AF24" s="118" t="s">
        <v>687</v>
      </c>
      <c r="AG24" s="118" t="str">
        <f t="shared" si="9"/>
        <v>K818050</v>
      </c>
      <c r="AH24" s="118" t="str">
        <f>VLOOKUP(AG24,[1]AKT!$C$4:$E$324,3,FALSE)</f>
        <v>0950</v>
      </c>
    </row>
    <row r="25" spans="1:34" x14ac:dyDescent="0.25">
      <c r="A25" s="135">
        <v>61</v>
      </c>
      <c r="B25" s="126" t="str">
        <f t="shared" si="0"/>
        <v>Donacije</v>
      </c>
      <c r="C25" s="135">
        <v>3211</v>
      </c>
      <c r="D25" s="126" t="str">
        <f t="shared" si="1"/>
        <v>Službena putovanja</v>
      </c>
      <c r="E25" s="136" t="s">
        <v>680</v>
      </c>
      <c r="F25" s="126" t="str">
        <f t="shared" si="2"/>
        <v>Rino sprej</v>
      </c>
      <c r="G25" s="126" t="str">
        <f t="shared" si="3"/>
        <v>0942</v>
      </c>
      <c r="H25" s="127">
        <v>391.13013471365048</v>
      </c>
      <c r="I25" s="127">
        <v>0</v>
      </c>
      <c r="J25" s="127">
        <v>500</v>
      </c>
      <c r="K25" s="127">
        <v>30.39</v>
      </c>
      <c r="L25" s="137"/>
      <c r="M25" s="138">
        <v>44105</v>
      </c>
      <c r="N25" s="138">
        <v>45199</v>
      </c>
      <c r="O25" s="137" t="s">
        <v>681</v>
      </c>
      <c r="P25" s="139" t="s">
        <v>682</v>
      </c>
      <c r="Q25" s="128"/>
      <c r="S25" s="118" t="str">
        <f t="shared" si="4"/>
        <v>321</v>
      </c>
      <c r="T25" s="118" t="str">
        <f t="shared" si="5"/>
        <v>32</v>
      </c>
      <c r="U25" s="118" t="str">
        <f t="shared" si="6"/>
        <v>94</v>
      </c>
      <c r="Y25" s="118">
        <v>3234</v>
      </c>
      <c r="Z25" s="118" t="s">
        <v>131</v>
      </c>
      <c r="AB25" s="118" t="str">
        <f t="shared" si="7"/>
        <v>32</v>
      </c>
      <c r="AC25" s="118" t="str">
        <f t="shared" si="8"/>
        <v>323</v>
      </c>
      <c r="AE25" s="118" t="s">
        <v>688</v>
      </c>
      <c r="AF25" s="118" t="s">
        <v>689</v>
      </c>
      <c r="AG25" s="118" t="str">
        <f t="shared" si="9"/>
        <v>K818050</v>
      </c>
      <c r="AH25" s="118" t="str">
        <f>VLOOKUP(AG25,[1]AKT!$C$4:$E$324,3,FALSE)</f>
        <v>0950</v>
      </c>
    </row>
    <row r="26" spans="1:34" x14ac:dyDescent="0.25">
      <c r="A26" s="135">
        <v>61</v>
      </c>
      <c r="B26" s="126" t="str">
        <f t="shared" si="0"/>
        <v>Donacije</v>
      </c>
      <c r="C26" s="135">
        <v>3222</v>
      </c>
      <c r="D26" s="126" t="str">
        <f t="shared" si="1"/>
        <v>Materijal i sirovine</v>
      </c>
      <c r="E26" s="136" t="s">
        <v>680</v>
      </c>
      <c r="F26" s="126" t="str">
        <f t="shared" si="2"/>
        <v>Rino sprej</v>
      </c>
      <c r="G26" s="126" t="str">
        <f t="shared" si="3"/>
        <v>0942</v>
      </c>
      <c r="H26" s="127">
        <v>9708.1558165770784</v>
      </c>
      <c r="I26" s="127">
        <v>109733</v>
      </c>
      <c r="J26" s="127">
        <v>87000</v>
      </c>
      <c r="K26" s="127">
        <v>65421.55</v>
      </c>
      <c r="L26" s="137"/>
      <c r="M26" s="138">
        <v>44105</v>
      </c>
      <c r="N26" s="138">
        <v>45199</v>
      </c>
      <c r="O26" s="137" t="s">
        <v>681</v>
      </c>
      <c r="P26" s="139" t="s">
        <v>682</v>
      </c>
      <c r="Q26" s="128"/>
      <c r="S26" s="118" t="str">
        <f t="shared" si="4"/>
        <v>322</v>
      </c>
      <c r="T26" s="118" t="str">
        <f t="shared" si="5"/>
        <v>32</v>
      </c>
      <c r="U26" s="118" t="str">
        <f t="shared" si="6"/>
        <v>94</v>
      </c>
      <c r="Y26" s="118">
        <v>3235</v>
      </c>
      <c r="Z26" s="118" t="s">
        <v>133</v>
      </c>
      <c r="AB26" s="118" t="str">
        <f t="shared" si="7"/>
        <v>32</v>
      </c>
      <c r="AC26" s="118" t="str">
        <f t="shared" si="8"/>
        <v>323</v>
      </c>
      <c r="AE26" s="118" t="s">
        <v>690</v>
      </c>
      <c r="AF26" s="118" t="s">
        <v>691</v>
      </c>
      <c r="AG26" s="118" t="str">
        <f t="shared" si="9"/>
        <v>K818050</v>
      </c>
      <c r="AH26" s="118" t="str">
        <f>VLOOKUP(AG26,[1]AKT!$C$4:$E$324,3,FALSE)</f>
        <v>0950</v>
      </c>
    </row>
    <row r="27" spans="1:34" x14ac:dyDescent="0.25">
      <c r="A27" s="135">
        <v>52</v>
      </c>
      <c r="B27" s="126" t="str">
        <f t="shared" si="0"/>
        <v>Ostale pomoći</v>
      </c>
      <c r="C27" s="135">
        <v>3111</v>
      </c>
      <c r="D27" s="126" t="str">
        <f t="shared" si="1"/>
        <v>Plaće za redovan rad</v>
      </c>
      <c r="E27" s="136" t="s">
        <v>692</v>
      </c>
      <c r="F27" s="126" t="str">
        <f t="shared" si="2"/>
        <v>Razvoj inovativnog brzog testa za dijagnozu subkliničkog mastitisa u mliječnih krava</v>
      </c>
      <c r="G27" s="126" t="str">
        <f t="shared" si="3"/>
        <v>0942</v>
      </c>
      <c r="H27" s="127">
        <v>12843.941867409912</v>
      </c>
      <c r="I27" s="127">
        <v>5973</v>
      </c>
      <c r="J27" s="127">
        <v>3000</v>
      </c>
      <c r="K27" s="127">
        <v>12033.509371178932</v>
      </c>
      <c r="L27" s="137"/>
      <c r="M27" s="138">
        <v>43916</v>
      </c>
      <c r="N27" s="138">
        <v>45010</v>
      </c>
      <c r="O27" s="137" t="s">
        <v>693</v>
      </c>
      <c r="P27" s="139" t="s">
        <v>694</v>
      </c>
      <c r="Q27" s="128"/>
      <c r="S27" s="118" t="str">
        <f t="shared" si="4"/>
        <v>311</v>
      </c>
      <c r="T27" s="118" t="str">
        <f t="shared" si="5"/>
        <v>31</v>
      </c>
      <c r="U27" s="118" t="str">
        <f t="shared" si="6"/>
        <v>94</v>
      </c>
      <c r="Y27" s="118">
        <v>3236</v>
      </c>
      <c r="Z27" s="118" t="s">
        <v>135</v>
      </c>
      <c r="AB27" s="118" t="str">
        <f t="shared" si="7"/>
        <v>32</v>
      </c>
      <c r="AC27" s="118" t="str">
        <f t="shared" si="8"/>
        <v>323</v>
      </c>
      <c r="AE27" s="118" t="s">
        <v>695</v>
      </c>
      <c r="AF27" s="118" t="s">
        <v>696</v>
      </c>
      <c r="AG27" s="118" t="str">
        <f t="shared" si="9"/>
        <v>K818050</v>
      </c>
      <c r="AH27" s="118" t="str">
        <f>VLOOKUP(AG27,[1]AKT!$C$4:$E$324,3,FALSE)</f>
        <v>0950</v>
      </c>
    </row>
    <row r="28" spans="1:34" x14ac:dyDescent="0.25">
      <c r="A28" s="135">
        <v>52</v>
      </c>
      <c r="B28" s="126" t="str">
        <f t="shared" si="0"/>
        <v>Ostale pomoći</v>
      </c>
      <c r="C28" s="135">
        <v>3132</v>
      </c>
      <c r="D28" s="126" t="str">
        <f t="shared" si="1"/>
        <v>Doprinosi za obvezno zdravstveno osiguranje</v>
      </c>
      <c r="E28" s="136" t="s">
        <v>692</v>
      </c>
      <c r="F28" s="126" t="str">
        <f t="shared" si="2"/>
        <v>Razvoj inovativnog brzog testa za dijagnozu subkliničkog mastitisa u mliječnih krava</v>
      </c>
      <c r="G28" s="126" t="str">
        <f t="shared" si="3"/>
        <v>0942</v>
      </c>
      <c r="H28" s="127">
        <v>2222.2695600238899</v>
      </c>
      <c r="I28" s="127">
        <v>985</v>
      </c>
      <c r="J28" s="127">
        <v>500</v>
      </c>
      <c r="K28" s="127">
        <v>2195.3770089132672</v>
      </c>
      <c r="L28" s="137"/>
      <c r="M28" s="138">
        <v>43916</v>
      </c>
      <c r="N28" s="138">
        <v>45010</v>
      </c>
      <c r="O28" s="137" t="s">
        <v>693</v>
      </c>
      <c r="P28" s="139" t="s">
        <v>694</v>
      </c>
      <c r="Q28" s="128"/>
      <c r="S28" s="118" t="str">
        <f t="shared" si="4"/>
        <v>313</v>
      </c>
      <c r="T28" s="118" t="str">
        <f t="shared" si="5"/>
        <v>31</v>
      </c>
      <c r="U28" s="118" t="str">
        <f t="shared" si="6"/>
        <v>94</v>
      </c>
      <c r="Y28" s="118">
        <v>3237</v>
      </c>
      <c r="Z28" s="118" t="s">
        <v>137</v>
      </c>
      <c r="AB28" s="118" t="str">
        <f t="shared" si="7"/>
        <v>32</v>
      </c>
      <c r="AC28" s="118" t="str">
        <f t="shared" si="8"/>
        <v>323</v>
      </c>
      <c r="AE28" s="118" t="s">
        <v>697</v>
      </c>
      <c r="AF28" s="118" t="s">
        <v>698</v>
      </c>
      <c r="AG28" s="118" t="str">
        <f t="shared" si="9"/>
        <v>K818050</v>
      </c>
      <c r="AH28" s="118" t="str">
        <f>VLOOKUP(AG28,[1]AKT!$C$4:$E$324,3,FALSE)</f>
        <v>0950</v>
      </c>
    </row>
    <row r="29" spans="1:34" x14ac:dyDescent="0.25">
      <c r="A29" s="135">
        <v>52</v>
      </c>
      <c r="B29" s="126" t="str">
        <f t="shared" si="0"/>
        <v>Ostale pomoći</v>
      </c>
      <c r="C29" s="135">
        <v>3211</v>
      </c>
      <c r="D29" s="126" t="str">
        <f t="shared" si="1"/>
        <v>Službena putovanja</v>
      </c>
      <c r="E29" s="136" t="s">
        <v>692</v>
      </c>
      <c r="F29" s="126" t="str">
        <f t="shared" si="2"/>
        <v>Razvoj inovativnog brzog testa za dijagnozu subkliničkog mastitisa u mliječnih krava</v>
      </c>
      <c r="G29" s="126" t="str">
        <f t="shared" si="3"/>
        <v>0942</v>
      </c>
      <c r="H29" s="127">
        <v>0</v>
      </c>
      <c r="I29" s="127">
        <v>1195</v>
      </c>
      <c r="J29" s="127">
        <v>0</v>
      </c>
      <c r="K29" s="127">
        <v>0</v>
      </c>
      <c r="L29" s="137"/>
      <c r="M29" s="138">
        <v>43916</v>
      </c>
      <c r="N29" s="138">
        <v>45010</v>
      </c>
      <c r="O29" s="137" t="s">
        <v>693</v>
      </c>
      <c r="P29" s="139" t="s">
        <v>694</v>
      </c>
      <c r="Q29" s="128"/>
      <c r="S29" s="118" t="str">
        <f t="shared" si="4"/>
        <v>321</v>
      </c>
      <c r="T29" s="118" t="str">
        <f t="shared" si="5"/>
        <v>32</v>
      </c>
      <c r="U29" s="118" t="str">
        <f t="shared" si="6"/>
        <v>94</v>
      </c>
      <c r="Y29" s="118">
        <v>3238</v>
      </c>
      <c r="Z29" s="118" t="s">
        <v>139</v>
      </c>
      <c r="AB29" s="118" t="str">
        <f t="shared" si="7"/>
        <v>32</v>
      </c>
      <c r="AC29" s="118" t="str">
        <f t="shared" si="8"/>
        <v>323</v>
      </c>
      <c r="AE29" s="118" t="s">
        <v>699</v>
      </c>
      <c r="AF29" s="118" t="s">
        <v>700</v>
      </c>
      <c r="AG29" s="118" t="str">
        <f t="shared" si="9"/>
        <v>K818050</v>
      </c>
      <c r="AH29" s="118" t="str">
        <f>VLOOKUP(AG29,[1]AKT!$C$4:$E$324,3,FALSE)</f>
        <v>0950</v>
      </c>
    </row>
    <row r="30" spans="1:34" x14ac:dyDescent="0.25">
      <c r="A30" s="135">
        <v>52</v>
      </c>
      <c r="B30" s="126" t="str">
        <f t="shared" si="0"/>
        <v>Ostale pomoći</v>
      </c>
      <c r="C30" s="135">
        <v>3222</v>
      </c>
      <c r="D30" s="126" t="str">
        <f t="shared" si="1"/>
        <v>Materijal i sirovine</v>
      </c>
      <c r="E30" s="136" t="s">
        <v>692</v>
      </c>
      <c r="F30" s="126" t="str">
        <f t="shared" si="2"/>
        <v>Razvoj inovativnog brzog testa za dijagnozu subkliničkog mastitisa u mliječnih krava</v>
      </c>
      <c r="G30" s="126" t="str">
        <f t="shared" si="3"/>
        <v>0942</v>
      </c>
      <c r="H30" s="127">
        <v>14800.398168425243</v>
      </c>
      <c r="I30" s="127">
        <v>9954</v>
      </c>
      <c r="J30" s="127">
        <v>25000</v>
      </c>
      <c r="K30" s="127">
        <v>19881.208938336837</v>
      </c>
      <c r="L30" s="137"/>
      <c r="M30" s="138">
        <v>43916</v>
      </c>
      <c r="N30" s="138">
        <v>45010</v>
      </c>
      <c r="O30" s="137" t="s">
        <v>693</v>
      </c>
      <c r="P30" s="139" t="s">
        <v>694</v>
      </c>
      <c r="Q30" s="128"/>
      <c r="S30" s="118" t="str">
        <f t="shared" si="4"/>
        <v>322</v>
      </c>
      <c r="T30" s="118" t="str">
        <f t="shared" si="5"/>
        <v>32</v>
      </c>
      <c r="U30" s="118" t="str">
        <f t="shared" si="6"/>
        <v>94</v>
      </c>
      <c r="Y30" s="118">
        <v>3239</v>
      </c>
      <c r="Z30" s="118" t="s">
        <v>141</v>
      </c>
      <c r="AB30" s="118" t="str">
        <f t="shared" si="7"/>
        <v>32</v>
      </c>
      <c r="AC30" s="118" t="str">
        <f t="shared" si="8"/>
        <v>323</v>
      </c>
      <c r="AE30" s="118" t="s">
        <v>701</v>
      </c>
      <c r="AF30" s="118" t="s">
        <v>702</v>
      </c>
      <c r="AG30" s="118" t="str">
        <f t="shared" si="9"/>
        <v>K818050</v>
      </c>
      <c r="AH30" s="118" t="str">
        <f>VLOOKUP(AG30,[1]AKT!$C$4:$E$324,3,FALSE)</f>
        <v>0950</v>
      </c>
    </row>
    <row r="31" spans="1:34" x14ac:dyDescent="0.25">
      <c r="A31" s="135">
        <v>52</v>
      </c>
      <c r="B31" s="126" t="str">
        <f t="shared" si="0"/>
        <v>Ostale pomoći</v>
      </c>
      <c r="C31" s="135">
        <v>3239</v>
      </c>
      <c r="D31" s="126" t="str">
        <f t="shared" si="1"/>
        <v>Ostale usluge</v>
      </c>
      <c r="E31" s="136" t="s">
        <v>692</v>
      </c>
      <c r="F31" s="126" t="str">
        <f t="shared" si="2"/>
        <v>Razvoj inovativnog brzog testa za dijagnozu subkliničkog mastitisa u mliječnih krava</v>
      </c>
      <c r="G31" s="126" t="str">
        <f t="shared" si="3"/>
        <v>0942</v>
      </c>
      <c r="H31" s="127">
        <v>0</v>
      </c>
      <c r="I31" s="127">
        <v>1802</v>
      </c>
      <c r="J31" s="127">
        <v>0</v>
      </c>
      <c r="K31" s="127">
        <v>0</v>
      </c>
      <c r="L31" s="137"/>
      <c r="M31" s="138">
        <v>43916</v>
      </c>
      <c r="N31" s="138">
        <v>45010</v>
      </c>
      <c r="O31" s="137" t="s">
        <v>693</v>
      </c>
      <c r="P31" s="139" t="s">
        <v>694</v>
      </c>
      <c r="Q31" s="128"/>
      <c r="S31" s="118" t="str">
        <f t="shared" si="4"/>
        <v>323</v>
      </c>
      <c r="T31" s="118" t="str">
        <f t="shared" si="5"/>
        <v>32</v>
      </c>
      <c r="U31" s="118" t="str">
        <f t="shared" si="6"/>
        <v>94</v>
      </c>
      <c r="Y31" s="118">
        <v>3241</v>
      </c>
      <c r="Z31" s="118" t="s">
        <v>143</v>
      </c>
      <c r="AB31" s="118" t="str">
        <f t="shared" si="7"/>
        <v>32</v>
      </c>
      <c r="AC31" s="118" t="str">
        <f t="shared" si="8"/>
        <v>324</v>
      </c>
      <c r="AE31" s="118" t="s">
        <v>703</v>
      </c>
      <c r="AF31" s="118" t="s">
        <v>704</v>
      </c>
      <c r="AG31" s="118" t="str">
        <f t="shared" si="9"/>
        <v>K818050</v>
      </c>
      <c r="AH31" s="118" t="str">
        <f>VLOOKUP(AG31,[1]AKT!$C$4:$E$324,3,FALSE)</f>
        <v>0950</v>
      </c>
    </row>
    <row r="32" spans="1:34" x14ac:dyDescent="0.25">
      <c r="A32" s="135">
        <v>52</v>
      </c>
      <c r="B32" s="126" t="str">
        <f t="shared" si="0"/>
        <v>Ostale pomoći</v>
      </c>
      <c r="C32" s="135">
        <v>3111</v>
      </c>
      <c r="D32" s="126" t="str">
        <f t="shared" si="1"/>
        <v>Plaće za redovan rad</v>
      </c>
      <c r="E32" s="136" t="s">
        <v>705</v>
      </c>
      <c r="F32" s="126" t="str">
        <f t="shared" si="2"/>
        <v>Biologija citomegalovirusne infekcije u mozgu tijekom razvoja i u latenciji</v>
      </c>
      <c r="G32" s="126" t="str">
        <f t="shared" si="3"/>
        <v>0942</v>
      </c>
      <c r="H32" s="127">
        <v>34267.132523724198</v>
      </c>
      <c r="I32" s="127">
        <v>5636</v>
      </c>
      <c r="J32" s="127">
        <v>11000</v>
      </c>
      <c r="K32" s="127">
        <v>52352.090628821075</v>
      </c>
      <c r="L32" s="137"/>
      <c r="M32" s="138" t="s">
        <v>706</v>
      </c>
      <c r="N32" s="138" t="s">
        <v>707</v>
      </c>
      <c r="O32" s="137" t="s">
        <v>708</v>
      </c>
      <c r="P32" s="139" t="s">
        <v>709</v>
      </c>
      <c r="Q32" s="128"/>
      <c r="S32" s="118" t="str">
        <f t="shared" si="4"/>
        <v>311</v>
      </c>
      <c r="T32" s="118" t="str">
        <f t="shared" si="5"/>
        <v>31</v>
      </c>
      <c r="U32" s="118" t="str">
        <f t="shared" si="6"/>
        <v>94</v>
      </c>
      <c r="Y32" s="118">
        <v>3291</v>
      </c>
      <c r="Z32" s="118" t="s">
        <v>710</v>
      </c>
      <c r="AB32" s="118" t="str">
        <f t="shared" si="7"/>
        <v>32</v>
      </c>
      <c r="AC32" s="118" t="str">
        <f t="shared" si="8"/>
        <v>329</v>
      </c>
      <c r="AE32" s="118" t="s">
        <v>711</v>
      </c>
      <c r="AF32" s="118" t="s">
        <v>712</v>
      </c>
      <c r="AG32" s="118" t="str">
        <f t="shared" si="9"/>
        <v>K818050</v>
      </c>
      <c r="AH32" s="118" t="str">
        <f>VLOOKUP(AG32,[1]AKT!$C$4:$E$324,3,FALSE)</f>
        <v>0950</v>
      </c>
    </row>
    <row r="33" spans="1:34" x14ac:dyDescent="0.25">
      <c r="A33" s="135">
        <v>52</v>
      </c>
      <c r="B33" s="126" t="str">
        <f t="shared" si="0"/>
        <v>Ostale pomoći</v>
      </c>
      <c r="C33" s="135">
        <v>3132</v>
      </c>
      <c r="D33" s="126" t="str">
        <f t="shared" si="1"/>
        <v>Doprinosi za obvezno zdravstveno osiguranje</v>
      </c>
      <c r="E33" s="136" t="s">
        <v>705</v>
      </c>
      <c r="F33" s="126" t="str">
        <f t="shared" si="2"/>
        <v>Biologija citomegalovirusne infekcije u mozgu tijekom razvoja i u latenciji</v>
      </c>
      <c r="G33" s="126" t="str">
        <f t="shared" si="3"/>
        <v>0942</v>
      </c>
      <c r="H33" s="127">
        <v>5928.9335722343885</v>
      </c>
      <c r="I33" s="127">
        <v>1114</v>
      </c>
      <c r="J33" s="127">
        <v>2000</v>
      </c>
      <c r="K33" s="127">
        <v>9551.3329910867324</v>
      </c>
      <c r="L33" s="137"/>
      <c r="M33" s="138" t="s">
        <v>706</v>
      </c>
      <c r="N33" s="138" t="s">
        <v>707</v>
      </c>
      <c r="O33" s="137" t="s">
        <v>708</v>
      </c>
      <c r="P33" s="139" t="s">
        <v>709</v>
      </c>
      <c r="Q33" s="128"/>
      <c r="S33" s="118" t="str">
        <f t="shared" si="4"/>
        <v>313</v>
      </c>
      <c r="T33" s="118" t="str">
        <f t="shared" si="5"/>
        <v>31</v>
      </c>
      <c r="U33" s="118" t="str">
        <f t="shared" si="6"/>
        <v>94</v>
      </c>
      <c r="Y33" s="118">
        <v>3292</v>
      </c>
      <c r="Z33" s="118" t="s">
        <v>150</v>
      </c>
      <c r="AB33" s="118" t="str">
        <f t="shared" si="7"/>
        <v>32</v>
      </c>
      <c r="AC33" s="118" t="str">
        <f t="shared" si="8"/>
        <v>329</v>
      </c>
      <c r="AE33" s="118" t="s">
        <v>713</v>
      </c>
      <c r="AF33" s="118" t="s">
        <v>714</v>
      </c>
      <c r="AG33" s="118" t="str">
        <f t="shared" si="9"/>
        <v>K818050</v>
      </c>
      <c r="AH33" s="118" t="str">
        <f>VLOOKUP(AG33,[1]AKT!$C$4:$E$324,3,FALSE)</f>
        <v>0950</v>
      </c>
    </row>
    <row r="34" spans="1:34" x14ac:dyDescent="0.25">
      <c r="A34" s="135">
        <v>52</v>
      </c>
      <c r="B34" s="126" t="str">
        <f t="shared" si="0"/>
        <v>Ostale pomoći</v>
      </c>
      <c r="C34" s="135">
        <v>3211</v>
      </c>
      <c r="D34" s="126" t="str">
        <f t="shared" si="1"/>
        <v>Službena putovanja</v>
      </c>
      <c r="E34" s="136" t="s">
        <v>705</v>
      </c>
      <c r="F34" s="126" t="str">
        <f t="shared" si="2"/>
        <v>Biologija citomegalovirusne infekcije u mozgu tijekom razvoja i u latenciji</v>
      </c>
      <c r="G34" s="126" t="str">
        <f t="shared" si="3"/>
        <v>0942</v>
      </c>
      <c r="H34" s="127">
        <v>5595.4967151104911</v>
      </c>
      <c r="I34" s="127">
        <v>8760</v>
      </c>
      <c r="J34" s="127">
        <v>5500</v>
      </c>
      <c r="K34" s="127">
        <v>3655.4896737708509</v>
      </c>
      <c r="L34" s="137"/>
      <c r="M34" s="138" t="s">
        <v>706</v>
      </c>
      <c r="N34" s="138" t="s">
        <v>707</v>
      </c>
      <c r="O34" s="137" t="s">
        <v>708</v>
      </c>
      <c r="P34" s="139" t="s">
        <v>709</v>
      </c>
      <c r="Q34" s="128"/>
      <c r="S34" s="118" t="str">
        <f t="shared" si="4"/>
        <v>321</v>
      </c>
      <c r="T34" s="118" t="str">
        <f t="shared" si="5"/>
        <v>32</v>
      </c>
      <c r="U34" s="118" t="str">
        <f t="shared" si="6"/>
        <v>94</v>
      </c>
      <c r="Y34" s="118">
        <v>3293</v>
      </c>
      <c r="Z34" s="118" t="s">
        <v>152</v>
      </c>
      <c r="AB34" s="118" t="str">
        <f t="shared" si="7"/>
        <v>32</v>
      </c>
      <c r="AC34" s="118" t="str">
        <f t="shared" si="8"/>
        <v>329</v>
      </c>
      <c r="AE34" s="118" t="s">
        <v>715</v>
      </c>
      <c r="AF34" s="118" t="s">
        <v>716</v>
      </c>
      <c r="AG34" s="118" t="str">
        <f t="shared" si="9"/>
        <v>K818050</v>
      </c>
      <c r="AH34" s="118" t="str">
        <f>VLOOKUP(AG34,[1]AKT!$C$4:$E$324,3,FALSE)</f>
        <v>0950</v>
      </c>
    </row>
    <row r="35" spans="1:34" x14ac:dyDescent="0.25">
      <c r="A35" s="135">
        <v>52</v>
      </c>
      <c r="B35" s="126" t="str">
        <f t="shared" si="0"/>
        <v>Ostale pomoći</v>
      </c>
      <c r="C35" s="135">
        <v>3212</v>
      </c>
      <c r="D35" s="126" t="str">
        <f t="shared" si="1"/>
        <v>Naknade za prijevoz, za rad na terenu i odvojeni život</v>
      </c>
      <c r="E35" s="136" t="s">
        <v>705</v>
      </c>
      <c r="F35" s="126" t="str">
        <f t="shared" si="2"/>
        <v>Biologija citomegalovirusne infekcije u mozgu tijekom razvoja i u latenciji</v>
      </c>
      <c r="G35" s="126" t="str">
        <f t="shared" si="3"/>
        <v>0942</v>
      </c>
      <c r="H35" s="127">
        <v>1943.8157807419204</v>
      </c>
      <c r="I35" s="127">
        <v>154</v>
      </c>
      <c r="J35" s="127">
        <v>500</v>
      </c>
      <c r="K35" s="127">
        <v>572.69000000000005</v>
      </c>
      <c r="L35" s="137"/>
      <c r="M35" s="138" t="s">
        <v>706</v>
      </c>
      <c r="N35" s="138" t="s">
        <v>707</v>
      </c>
      <c r="O35" s="137" t="s">
        <v>708</v>
      </c>
      <c r="P35" s="139" t="s">
        <v>709</v>
      </c>
      <c r="Q35" s="128"/>
      <c r="S35" s="118" t="str">
        <f t="shared" si="4"/>
        <v>321</v>
      </c>
      <c r="T35" s="118" t="str">
        <f t="shared" si="5"/>
        <v>32</v>
      </c>
      <c r="U35" s="118" t="str">
        <f t="shared" si="6"/>
        <v>94</v>
      </c>
      <c r="Y35" s="118">
        <v>3293</v>
      </c>
      <c r="Z35" s="118" t="s">
        <v>717</v>
      </c>
      <c r="AB35" s="118" t="str">
        <f t="shared" si="7"/>
        <v>32</v>
      </c>
      <c r="AC35" s="118" t="str">
        <f t="shared" si="8"/>
        <v>329</v>
      </c>
      <c r="AE35" s="118" t="s">
        <v>718</v>
      </c>
      <c r="AF35" s="118" t="s">
        <v>719</v>
      </c>
      <c r="AG35" s="118" t="str">
        <f t="shared" si="9"/>
        <v>K818050</v>
      </c>
      <c r="AH35" s="118" t="str">
        <f>VLOOKUP(AG35,[1]AKT!$C$4:$E$324,3,FALSE)</f>
        <v>0950</v>
      </c>
    </row>
    <row r="36" spans="1:34" x14ac:dyDescent="0.25">
      <c r="A36" s="135">
        <v>52</v>
      </c>
      <c r="B36" s="126" t="str">
        <f t="shared" si="0"/>
        <v>Ostale pomoći</v>
      </c>
      <c r="C36" s="135">
        <v>3213</v>
      </c>
      <c r="D36" s="126" t="str">
        <f t="shared" si="1"/>
        <v>Stručno usavršavanje zaposlenika</v>
      </c>
      <c r="E36" s="136" t="s">
        <v>705</v>
      </c>
      <c r="F36" s="126" t="str">
        <f t="shared" si="2"/>
        <v>Biologija citomegalovirusne infekcije u mozgu tijekom razvoja i u latenciji</v>
      </c>
      <c r="G36" s="126" t="str">
        <f t="shared" si="3"/>
        <v>0942</v>
      </c>
      <c r="H36" s="127">
        <v>1689.9489017187602</v>
      </c>
      <c r="I36" s="127">
        <v>0</v>
      </c>
      <c r="J36" s="127">
        <v>2000</v>
      </c>
      <c r="K36" s="127">
        <v>4512.7299999999996</v>
      </c>
      <c r="L36" s="137"/>
      <c r="M36" s="138" t="s">
        <v>706</v>
      </c>
      <c r="N36" s="138" t="s">
        <v>707</v>
      </c>
      <c r="O36" s="137" t="s">
        <v>708</v>
      </c>
      <c r="P36" s="139" t="s">
        <v>709</v>
      </c>
      <c r="Q36" s="128"/>
      <c r="S36" s="118" t="str">
        <f t="shared" si="4"/>
        <v>321</v>
      </c>
      <c r="T36" s="118" t="str">
        <f t="shared" si="5"/>
        <v>32</v>
      </c>
      <c r="U36" s="118" t="str">
        <f t="shared" si="6"/>
        <v>94</v>
      </c>
      <c r="Y36" s="118">
        <v>3294</v>
      </c>
      <c r="Z36" s="118" t="s">
        <v>154</v>
      </c>
      <c r="AB36" s="118" t="str">
        <f t="shared" si="7"/>
        <v>32</v>
      </c>
      <c r="AC36" s="118" t="str">
        <f t="shared" si="8"/>
        <v>329</v>
      </c>
      <c r="AE36" s="118" t="s">
        <v>720</v>
      </c>
      <c r="AF36" s="118" t="s">
        <v>721</v>
      </c>
      <c r="AG36" s="118" t="str">
        <f t="shared" si="9"/>
        <v>K818050</v>
      </c>
      <c r="AH36" s="118" t="str">
        <f>VLOOKUP(AG36,[1]AKT!$C$4:$E$324,3,FALSE)</f>
        <v>0950</v>
      </c>
    </row>
    <row r="37" spans="1:34" x14ac:dyDescent="0.25">
      <c r="A37" s="135">
        <v>52</v>
      </c>
      <c r="B37" s="126" t="str">
        <f t="shared" si="0"/>
        <v>Ostale pomoći</v>
      </c>
      <c r="C37" s="135">
        <v>3222</v>
      </c>
      <c r="D37" s="126" t="str">
        <f t="shared" si="1"/>
        <v>Materijal i sirovine</v>
      </c>
      <c r="E37" s="136" t="s">
        <v>705</v>
      </c>
      <c r="F37" s="126" t="str">
        <f t="shared" si="2"/>
        <v>Biologija citomegalovirusne infekcije u mozgu tijekom razvoja i u latenciji</v>
      </c>
      <c r="G37" s="126" t="str">
        <f t="shared" si="3"/>
        <v>0942</v>
      </c>
      <c r="H37" s="127">
        <v>18618.102063839669</v>
      </c>
      <c r="I37" s="127">
        <v>22762</v>
      </c>
      <c r="J37" s="127">
        <v>55000</v>
      </c>
      <c r="K37" s="127">
        <v>39997.181061663156</v>
      </c>
      <c r="L37" s="137"/>
      <c r="M37" s="138" t="s">
        <v>706</v>
      </c>
      <c r="N37" s="138" t="s">
        <v>707</v>
      </c>
      <c r="O37" s="137" t="s">
        <v>708</v>
      </c>
      <c r="P37" s="139" t="s">
        <v>709</v>
      </c>
      <c r="Q37" s="128"/>
      <c r="S37" s="118" t="str">
        <f t="shared" si="4"/>
        <v>322</v>
      </c>
      <c r="T37" s="118" t="str">
        <f t="shared" si="5"/>
        <v>32</v>
      </c>
      <c r="U37" s="118" t="str">
        <f t="shared" si="6"/>
        <v>94</v>
      </c>
      <c r="Y37" s="118">
        <v>3295</v>
      </c>
      <c r="Z37" s="118" t="s">
        <v>156</v>
      </c>
      <c r="AB37" s="118" t="str">
        <f t="shared" si="7"/>
        <v>32</v>
      </c>
      <c r="AC37" s="118" t="str">
        <f t="shared" si="8"/>
        <v>329</v>
      </c>
      <c r="AE37" s="118" t="s">
        <v>722</v>
      </c>
      <c r="AF37" s="118" t="s">
        <v>723</v>
      </c>
      <c r="AG37" s="118" t="str">
        <f t="shared" si="9"/>
        <v>A679071</v>
      </c>
      <c r="AH37" s="118" t="str">
        <f>VLOOKUP(AG37,[1]AKT!$C$4:$E$324,3,FALSE)</f>
        <v>0942</v>
      </c>
    </row>
    <row r="38" spans="1:34" x14ac:dyDescent="0.25">
      <c r="A38" s="135">
        <v>52</v>
      </c>
      <c r="B38" s="126" t="str">
        <f t="shared" si="0"/>
        <v>Ostale pomoći</v>
      </c>
      <c r="C38" s="135">
        <v>3232</v>
      </c>
      <c r="D38" s="126" t="str">
        <f t="shared" si="1"/>
        <v>Usluge tekućeg i investicijskog održavanja</v>
      </c>
      <c r="E38" s="136" t="s">
        <v>705</v>
      </c>
      <c r="F38" s="126" t="str">
        <f t="shared" si="2"/>
        <v>Biologija citomegalovirusne infekcije u mozgu tijekom razvoja i u latenciji</v>
      </c>
      <c r="G38" s="126" t="str">
        <f t="shared" si="3"/>
        <v>0942</v>
      </c>
      <c r="H38" s="127">
        <v>0</v>
      </c>
      <c r="I38" s="127">
        <v>5309</v>
      </c>
      <c r="J38" s="127">
        <v>1000</v>
      </c>
      <c r="K38" s="127">
        <v>2157.1999999999998</v>
      </c>
      <c r="L38" s="137"/>
      <c r="M38" s="138" t="s">
        <v>706</v>
      </c>
      <c r="N38" s="138" t="s">
        <v>707</v>
      </c>
      <c r="O38" s="137" t="s">
        <v>708</v>
      </c>
      <c r="P38" s="139" t="s">
        <v>709</v>
      </c>
      <c r="Q38" s="128"/>
      <c r="S38" s="118" t="str">
        <f t="shared" si="4"/>
        <v>323</v>
      </c>
      <c r="T38" s="118" t="str">
        <f t="shared" si="5"/>
        <v>32</v>
      </c>
      <c r="U38" s="118" t="str">
        <f t="shared" si="6"/>
        <v>94</v>
      </c>
      <c r="Y38" s="118">
        <v>3296</v>
      </c>
      <c r="Z38" s="118" t="s">
        <v>158</v>
      </c>
      <c r="AB38" s="118" t="str">
        <f t="shared" si="7"/>
        <v>32</v>
      </c>
      <c r="AC38" s="118" t="str">
        <f t="shared" si="8"/>
        <v>329</v>
      </c>
      <c r="AE38" s="118" t="s">
        <v>724</v>
      </c>
      <c r="AF38" s="118" t="s">
        <v>725</v>
      </c>
      <c r="AG38" s="118" t="str">
        <f t="shared" si="9"/>
        <v>A679071</v>
      </c>
      <c r="AH38" s="118" t="str">
        <f>VLOOKUP(AG38,[1]AKT!$C$4:$E$324,3,FALSE)</f>
        <v>0942</v>
      </c>
    </row>
    <row r="39" spans="1:34" x14ac:dyDescent="0.25">
      <c r="A39" s="135">
        <v>52</v>
      </c>
      <c r="B39" s="126" t="str">
        <f t="shared" si="0"/>
        <v>Ostale pomoći</v>
      </c>
      <c r="C39" s="135">
        <v>3231</v>
      </c>
      <c r="D39" s="126" t="str">
        <f t="shared" si="1"/>
        <v>Usluge telefona, pošte i prijevoza</v>
      </c>
      <c r="E39" s="136" t="s">
        <v>705</v>
      </c>
      <c r="F39" s="126" t="str">
        <f t="shared" si="2"/>
        <v>Biologija citomegalovirusne infekcije u mozgu tijekom razvoja i u latenciji</v>
      </c>
      <c r="G39" s="126" t="str">
        <f t="shared" si="3"/>
        <v>0942</v>
      </c>
      <c r="H39" s="127">
        <v>1555.7581790430686</v>
      </c>
      <c r="I39" s="127">
        <v>1327</v>
      </c>
      <c r="J39" s="127">
        <v>5000</v>
      </c>
      <c r="K39" s="127">
        <v>40</v>
      </c>
      <c r="L39" s="137"/>
      <c r="M39" s="138" t="s">
        <v>706</v>
      </c>
      <c r="N39" s="138" t="s">
        <v>707</v>
      </c>
      <c r="O39" s="137" t="s">
        <v>708</v>
      </c>
      <c r="P39" s="139" t="s">
        <v>709</v>
      </c>
      <c r="Q39" s="128"/>
      <c r="S39" s="118" t="str">
        <f t="shared" si="4"/>
        <v>323</v>
      </c>
      <c r="T39" s="118" t="str">
        <f t="shared" si="5"/>
        <v>32</v>
      </c>
      <c r="U39" s="118" t="str">
        <f t="shared" si="6"/>
        <v>94</v>
      </c>
      <c r="Y39" s="118">
        <v>3299</v>
      </c>
      <c r="Z39" s="118" t="s">
        <v>146</v>
      </c>
      <c r="AB39" s="118" t="str">
        <f t="shared" si="7"/>
        <v>32</v>
      </c>
      <c r="AC39" s="118" t="str">
        <f t="shared" si="8"/>
        <v>329</v>
      </c>
      <c r="AE39" s="118" t="s">
        <v>726</v>
      </c>
      <c r="AF39" s="118" t="s">
        <v>727</v>
      </c>
      <c r="AG39" s="118" t="str">
        <f t="shared" si="9"/>
        <v>A679071</v>
      </c>
      <c r="AH39" s="118" t="str">
        <f>VLOOKUP(AG39,[1]AKT!$C$4:$E$324,3,FALSE)</f>
        <v>0942</v>
      </c>
    </row>
    <row r="40" spans="1:34" x14ac:dyDescent="0.25">
      <c r="A40" s="135">
        <v>52</v>
      </c>
      <c r="B40" s="126" t="str">
        <f t="shared" si="0"/>
        <v>Ostale pomoći</v>
      </c>
      <c r="C40" s="135">
        <v>3239</v>
      </c>
      <c r="D40" s="126" t="str">
        <f t="shared" si="1"/>
        <v>Ostale usluge</v>
      </c>
      <c r="E40" s="136" t="s">
        <v>705</v>
      </c>
      <c r="F40" s="126" t="str">
        <f t="shared" si="2"/>
        <v>Biologija citomegalovirusne infekcije u mozgu tijekom razvoja i u latenciji</v>
      </c>
      <c r="G40" s="126" t="str">
        <f t="shared" si="3"/>
        <v>0942</v>
      </c>
      <c r="H40" s="127">
        <v>255.8232132191917</v>
      </c>
      <c r="I40" s="127">
        <v>2031</v>
      </c>
      <c r="J40" s="127">
        <v>1000</v>
      </c>
      <c r="K40" s="127">
        <v>34.56</v>
      </c>
      <c r="L40" s="137"/>
      <c r="M40" s="138" t="s">
        <v>706</v>
      </c>
      <c r="N40" s="138" t="s">
        <v>707</v>
      </c>
      <c r="O40" s="137" t="s">
        <v>708</v>
      </c>
      <c r="P40" s="139" t="s">
        <v>709</v>
      </c>
      <c r="Q40" s="128"/>
      <c r="S40" s="118" t="str">
        <f t="shared" si="4"/>
        <v>323</v>
      </c>
      <c r="T40" s="118" t="str">
        <f t="shared" si="5"/>
        <v>32</v>
      </c>
      <c r="U40" s="118" t="str">
        <f t="shared" si="6"/>
        <v>94</v>
      </c>
      <c r="Y40" s="118">
        <v>3411</v>
      </c>
      <c r="Z40" s="118" t="s">
        <v>728</v>
      </c>
      <c r="AB40" s="118" t="str">
        <f t="shared" si="7"/>
        <v>34</v>
      </c>
      <c r="AC40" s="118" t="str">
        <f t="shared" si="8"/>
        <v>341</v>
      </c>
      <c r="AE40" s="118" t="s">
        <v>729</v>
      </c>
      <c r="AF40" s="118" t="s">
        <v>730</v>
      </c>
      <c r="AG40" s="118" t="str">
        <f t="shared" si="9"/>
        <v>A679071</v>
      </c>
      <c r="AH40" s="118" t="str">
        <f>VLOOKUP(AG40,[1]AKT!$C$4:$E$324,3,FALSE)</f>
        <v>0942</v>
      </c>
    </row>
    <row r="41" spans="1:34" x14ac:dyDescent="0.25">
      <c r="A41" s="135">
        <v>51</v>
      </c>
      <c r="B41" s="126" t="str">
        <f t="shared" si="0"/>
        <v>Pomoći EU</v>
      </c>
      <c r="C41" s="135">
        <v>3111</v>
      </c>
      <c r="D41" s="126" t="str">
        <f t="shared" si="1"/>
        <v>Plaće za redovan rad</v>
      </c>
      <c r="E41" s="136" t="s">
        <v>731</v>
      </c>
      <c r="F41" s="126" t="str">
        <f t="shared" si="2"/>
        <v>Reprogramiranje IEL -a na crijevnoj epitelnoj barijeri tijekom infekcije virusom</v>
      </c>
      <c r="G41" s="126" t="str">
        <f t="shared" si="3"/>
        <v>0942</v>
      </c>
      <c r="H41" s="127">
        <v>36380.069015860376</v>
      </c>
      <c r="I41" s="127">
        <v>51211</v>
      </c>
      <c r="J41" s="127">
        <v>65000</v>
      </c>
      <c r="K41" s="127">
        <v>56908.44</v>
      </c>
      <c r="L41" s="137"/>
      <c r="M41" s="138">
        <v>44743</v>
      </c>
      <c r="N41" s="138">
        <v>45351</v>
      </c>
      <c r="O41" s="137" t="s">
        <v>732</v>
      </c>
      <c r="P41" s="139" t="s">
        <v>733</v>
      </c>
      <c r="Q41" s="128"/>
      <c r="S41" s="118" t="str">
        <f t="shared" si="4"/>
        <v>311</v>
      </c>
      <c r="T41" s="118" t="str">
        <f t="shared" si="5"/>
        <v>31</v>
      </c>
      <c r="U41" s="118" t="str">
        <f t="shared" si="6"/>
        <v>94</v>
      </c>
      <c r="Y41" s="118">
        <v>3422</v>
      </c>
      <c r="Z41" s="118" t="s">
        <v>734</v>
      </c>
      <c r="AB41" s="118" t="str">
        <f t="shared" si="7"/>
        <v>34</v>
      </c>
      <c r="AC41" s="118" t="str">
        <f t="shared" si="8"/>
        <v>342</v>
      </c>
      <c r="AE41" s="118" t="s">
        <v>735</v>
      </c>
      <c r="AF41" s="118" t="s">
        <v>736</v>
      </c>
      <c r="AG41" s="118" t="str">
        <f t="shared" si="9"/>
        <v>A679071</v>
      </c>
      <c r="AH41" s="118" t="str">
        <f>VLOOKUP(AG41,[1]AKT!$C$4:$E$324,3,FALSE)</f>
        <v>0942</v>
      </c>
    </row>
    <row r="42" spans="1:34" x14ac:dyDescent="0.25">
      <c r="A42" s="135">
        <v>51</v>
      </c>
      <c r="B42" s="126" t="str">
        <f t="shared" si="0"/>
        <v>Pomoći EU</v>
      </c>
      <c r="C42" s="135">
        <v>3132</v>
      </c>
      <c r="D42" s="126" t="str">
        <f t="shared" si="1"/>
        <v>Doprinosi za obvezno zdravstveno osiguranje</v>
      </c>
      <c r="E42" s="136" t="s">
        <v>731</v>
      </c>
      <c r="F42" s="126" t="str">
        <f t="shared" si="2"/>
        <v>Reprogramiranje IEL -a na crijevnoj epitelnoj barijeri tijekom infekcije virusom</v>
      </c>
      <c r="G42" s="126" t="str">
        <f t="shared" si="3"/>
        <v>0942</v>
      </c>
      <c r="H42" s="127">
        <v>6294.5185480124755</v>
      </c>
      <c r="I42" s="127">
        <v>8450</v>
      </c>
      <c r="J42" s="127">
        <v>11000</v>
      </c>
      <c r="K42" s="127">
        <v>7483.6354986931274</v>
      </c>
      <c r="L42" s="137"/>
      <c r="M42" s="138">
        <v>44743</v>
      </c>
      <c r="N42" s="138">
        <v>45351</v>
      </c>
      <c r="O42" s="137" t="s">
        <v>732</v>
      </c>
      <c r="P42" s="139" t="s">
        <v>733</v>
      </c>
      <c r="Q42" s="128"/>
      <c r="S42" s="118" t="str">
        <f t="shared" si="4"/>
        <v>313</v>
      </c>
      <c r="T42" s="118" t="str">
        <f t="shared" si="5"/>
        <v>31</v>
      </c>
      <c r="U42" s="118" t="str">
        <f t="shared" si="6"/>
        <v>94</v>
      </c>
      <c r="Y42" s="118">
        <v>3423</v>
      </c>
      <c r="Z42" s="118" t="s">
        <v>734</v>
      </c>
      <c r="AB42" s="118" t="str">
        <f t="shared" si="7"/>
        <v>34</v>
      </c>
      <c r="AC42" s="118" t="str">
        <f t="shared" si="8"/>
        <v>342</v>
      </c>
      <c r="AE42" s="118" t="s">
        <v>737</v>
      </c>
      <c r="AF42" s="118" t="s">
        <v>738</v>
      </c>
      <c r="AG42" s="118" t="str">
        <f t="shared" si="9"/>
        <v>A679071</v>
      </c>
      <c r="AH42" s="118" t="str">
        <f>VLOOKUP(AG42,[1]AKT!$C$4:$E$324,3,FALSE)</f>
        <v>0942</v>
      </c>
    </row>
    <row r="43" spans="1:34" x14ac:dyDescent="0.25">
      <c r="A43" s="135">
        <v>51</v>
      </c>
      <c r="B43" s="126" t="str">
        <f t="shared" si="0"/>
        <v>Pomoći EU</v>
      </c>
      <c r="C43" s="135">
        <v>3222</v>
      </c>
      <c r="D43" s="126" t="str">
        <f t="shared" si="1"/>
        <v>Materijal i sirovine</v>
      </c>
      <c r="E43" s="136" t="s">
        <v>731</v>
      </c>
      <c r="F43" s="126" t="str">
        <f t="shared" si="2"/>
        <v>Reprogramiranje IEL -a na crijevnoj epitelnoj barijeri tijekom infekcije virusom</v>
      </c>
      <c r="G43" s="126" t="str">
        <f t="shared" si="3"/>
        <v>0942</v>
      </c>
      <c r="H43" s="127">
        <v>6051.0133386422458</v>
      </c>
      <c r="I43" s="127">
        <v>7707</v>
      </c>
      <c r="J43" s="127">
        <v>5000</v>
      </c>
      <c r="K43" s="127">
        <v>8116.03</v>
      </c>
      <c r="L43" s="137"/>
      <c r="M43" s="138">
        <v>44743</v>
      </c>
      <c r="N43" s="138">
        <v>45351</v>
      </c>
      <c r="O43" s="137" t="s">
        <v>732</v>
      </c>
      <c r="P43" s="139" t="s">
        <v>733</v>
      </c>
      <c r="Q43" s="128"/>
      <c r="S43" s="118" t="str">
        <f t="shared" si="4"/>
        <v>322</v>
      </c>
      <c r="T43" s="118" t="str">
        <f t="shared" si="5"/>
        <v>32</v>
      </c>
      <c r="U43" s="118" t="str">
        <f t="shared" si="6"/>
        <v>94</v>
      </c>
      <c r="Y43" s="118">
        <v>3427</v>
      </c>
      <c r="Z43" s="118" t="s">
        <v>739</v>
      </c>
      <c r="AB43" s="118" t="str">
        <f t="shared" si="7"/>
        <v>34</v>
      </c>
      <c r="AC43" s="118" t="str">
        <f t="shared" si="8"/>
        <v>342</v>
      </c>
      <c r="AE43" s="118" t="s">
        <v>740</v>
      </c>
      <c r="AF43" s="118" t="s">
        <v>741</v>
      </c>
      <c r="AG43" s="118" t="str">
        <f t="shared" si="9"/>
        <v>A679071</v>
      </c>
      <c r="AH43" s="118" t="str">
        <f>VLOOKUP(AG43,[1]AKT!$C$4:$E$324,3,FALSE)</f>
        <v>0942</v>
      </c>
    </row>
    <row r="44" spans="1:34" x14ac:dyDescent="0.25">
      <c r="A44" s="135">
        <v>51</v>
      </c>
      <c r="B44" s="126" t="str">
        <f t="shared" si="0"/>
        <v>Pomoći EU</v>
      </c>
      <c r="C44" s="135">
        <v>3213</v>
      </c>
      <c r="D44" s="126" t="str">
        <f t="shared" si="1"/>
        <v>Stručno usavršavanje zaposlenika</v>
      </c>
      <c r="E44" s="136" t="s">
        <v>731</v>
      </c>
      <c r="F44" s="126" t="str">
        <f t="shared" si="2"/>
        <v>Reprogramiranje IEL -a na crijevnoj epitelnoj barijeri tijekom infekcije virusom</v>
      </c>
      <c r="G44" s="126" t="str">
        <f t="shared" si="3"/>
        <v>0942</v>
      </c>
      <c r="H44" s="127">
        <v>1019.8486959984073</v>
      </c>
      <c r="I44" s="127">
        <v>1927</v>
      </c>
      <c r="J44" s="127">
        <v>2000</v>
      </c>
      <c r="K44" s="127">
        <v>1469.08</v>
      </c>
      <c r="L44" s="137"/>
      <c r="M44" s="138">
        <v>44743</v>
      </c>
      <c r="N44" s="138">
        <v>45351</v>
      </c>
      <c r="O44" s="137" t="s">
        <v>732</v>
      </c>
      <c r="P44" s="139" t="s">
        <v>733</v>
      </c>
      <c r="Q44" s="128"/>
      <c r="S44" s="118" t="str">
        <f t="shared" si="4"/>
        <v>321</v>
      </c>
      <c r="T44" s="118" t="str">
        <f t="shared" si="5"/>
        <v>32</v>
      </c>
      <c r="U44" s="118" t="str">
        <f t="shared" si="6"/>
        <v>94</v>
      </c>
      <c r="Y44" s="118">
        <v>3431</v>
      </c>
      <c r="Z44" s="118" t="s">
        <v>165</v>
      </c>
      <c r="AB44" s="118" t="str">
        <f t="shared" si="7"/>
        <v>34</v>
      </c>
      <c r="AC44" s="118" t="str">
        <f t="shared" si="8"/>
        <v>343</v>
      </c>
      <c r="AE44" s="118" t="s">
        <v>742</v>
      </c>
      <c r="AF44" s="118" t="s">
        <v>743</v>
      </c>
      <c r="AG44" s="118" t="str">
        <f t="shared" si="9"/>
        <v>A679071</v>
      </c>
      <c r="AH44" s="118" t="str">
        <f>VLOOKUP(AG44,[1]AKT!$C$4:$E$324,3,FALSE)</f>
        <v>0942</v>
      </c>
    </row>
    <row r="45" spans="1:34" x14ac:dyDescent="0.25">
      <c r="A45" s="135">
        <v>51</v>
      </c>
      <c r="B45" s="126" t="str">
        <f t="shared" si="0"/>
        <v>Pomoći EU</v>
      </c>
      <c r="C45" s="135">
        <v>3239</v>
      </c>
      <c r="D45" s="126" t="str">
        <f t="shared" si="1"/>
        <v>Ostale usluge</v>
      </c>
      <c r="E45" s="136" t="s">
        <v>731</v>
      </c>
      <c r="F45" s="126" t="str">
        <f t="shared" si="2"/>
        <v>Reprogramiranje IEL -a na crijevnoj epitelnoj barijeri tijekom infekcije virusom</v>
      </c>
      <c r="G45" s="126" t="str">
        <f t="shared" si="3"/>
        <v>0942</v>
      </c>
      <c r="H45" s="127">
        <v>0</v>
      </c>
      <c r="I45" s="127">
        <v>4696</v>
      </c>
      <c r="J45" s="127">
        <v>0</v>
      </c>
      <c r="K45" s="127">
        <v>0</v>
      </c>
      <c r="L45" s="137"/>
      <c r="M45" s="138">
        <v>44743</v>
      </c>
      <c r="N45" s="138">
        <v>45351</v>
      </c>
      <c r="O45" s="137" t="s">
        <v>732</v>
      </c>
      <c r="P45" s="139" t="s">
        <v>733</v>
      </c>
      <c r="Q45" s="128"/>
      <c r="S45" s="118" t="str">
        <f t="shared" si="4"/>
        <v>323</v>
      </c>
      <c r="T45" s="118" t="str">
        <f t="shared" si="5"/>
        <v>32</v>
      </c>
      <c r="U45" s="118" t="str">
        <f t="shared" si="6"/>
        <v>94</v>
      </c>
      <c r="Y45" s="118">
        <v>3432</v>
      </c>
      <c r="Z45" s="118" t="s">
        <v>744</v>
      </c>
      <c r="AB45" s="118" t="str">
        <f t="shared" si="7"/>
        <v>34</v>
      </c>
      <c r="AC45" s="118" t="str">
        <f t="shared" si="8"/>
        <v>343</v>
      </c>
      <c r="AE45" s="118" t="s">
        <v>745</v>
      </c>
      <c r="AF45" s="118" t="s">
        <v>746</v>
      </c>
      <c r="AG45" s="118" t="str">
        <f t="shared" si="9"/>
        <v>A679071</v>
      </c>
      <c r="AH45" s="118" t="str">
        <f>VLOOKUP(AG45,[1]AKT!$C$4:$E$324,3,FALSE)</f>
        <v>0942</v>
      </c>
    </row>
    <row r="46" spans="1:34" x14ac:dyDescent="0.25">
      <c r="A46" s="135">
        <v>51</v>
      </c>
      <c r="B46" s="126" t="str">
        <f t="shared" si="0"/>
        <v>Pomoći EU</v>
      </c>
      <c r="C46" s="135">
        <v>3111</v>
      </c>
      <c r="D46" s="126" t="str">
        <f t="shared" si="1"/>
        <v>Plaće za redovan rad</v>
      </c>
      <c r="E46" s="136" t="s">
        <v>747</v>
      </c>
      <c r="F46" s="126" t="str">
        <f t="shared" si="2"/>
        <v>VALUECARE - METODOLOGIJA NA VRIJEDNOSTI ZA INTEGRIRANU NjEGU PODRUČENA IcT-om</v>
      </c>
      <c r="G46" s="126" t="str">
        <f t="shared" si="3"/>
        <v>0942</v>
      </c>
      <c r="H46" s="127">
        <v>18657.040281372352</v>
      </c>
      <c r="I46" s="127">
        <v>19900</v>
      </c>
      <c r="J46" s="127">
        <v>25000</v>
      </c>
      <c r="K46" s="127">
        <v>23967.96</v>
      </c>
      <c r="L46" s="137"/>
      <c r="M46" s="138">
        <v>43800</v>
      </c>
      <c r="N46" s="138">
        <v>45443</v>
      </c>
      <c r="O46" s="137" t="s">
        <v>748</v>
      </c>
      <c r="P46" s="139" t="s">
        <v>749</v>
      </c>
      <c r="Q46" s="128"/>
      <c r="S46" s="118" t="str">
        <f t="shared" si="4"/>
        <v>311</v>
      </c>
      <c r="T46" s="118" t="str">
        <f t="shared" si="5"/>
        <v>31</v>
      </c>
      <c r="U46" s="118" t="str">
        <f t="shared" si="6"/>
        <v>94</v>
      </c>
      <c r="Y46" s="118">
        <v>3433</v>
      </c>
      <c r="Z46" s="118" t="s">
        <v>394</v>
      </c>
      <c r="AB46" s="118" t="str">
        <f t="shared" si="7"/>
        <v>34</v>
      </c>
      <c r="AC46" s="118" t="str">
        <f t="shared" si="8"/>
        <v>343</v>
      </c>
      <c r="AE46" s="118" t="s">
        <v>750</v>
      </c>
      <c r="AF46" s="118" t="s">
        <v>751</v>
      </c>
      <c r="AG46" s="118" t="str">
        <f t="shared" si="9"/>
        <v>A679071</v>
      </c>
      <c r="AH46" s="118" t="str">
        <f>VLOOKUP(AG46,[1]AKT!$C$4:$E$324,3,FALSE)</f>
        <v>0942</v>
      </c>
    </row>
    <row r="47" spans="1:34" x14ac:dyDescent="0.25">
      <c r="A47" s="135">
        <v>51</v>
      </c>
      <c r="B47" s="126" t="str">
        <f t="shared" si="0"/>
        <v>Pomoći EU</v>
      </c>
      <c r="C47" s="135">
        <v>3121</v>
      </c>
      <c r="D47" s="126" t="str">
        <f t="shared" si="1"/>
        <v>Ostali rashodi za zaposlene</v>
      </c>
      <c r="E47" s="136" t="s">
        <v>747</v>
      </c>
      <c r="F47" s="126" t="str">
        <f t="shared" si="2"/>
        <v>VALUECARE - METODOLOGIJA NA VRIJEDNOSTI ZA INTEGRIRANU NjEGU PODRUČENA IcT-om</v>
      </c>
      <c r="G47" s="126" t="str">
        <f t="shared" si="3"/>
        <v>0942</v>
      </c>
      <c r="H47" s="127">
        <v>404.1449333067888</v>
      </c>
      <c r="I47" s="127">
        <v>300</v>
      </c>
      <c r="J47" s="127">
        <v>600</v>
      </c>
      <c r="K47" s="127">
        <v>600</v>
      </c>
      <c r="L47" s="137"/>
      <c r="M47" s="138">
        <v>43800</v>
      </c>
      <c r="N47" s="138">
        <v>45443</v>
      </c>
      <c r="O47" s="137" t="s">
        <v>748</v>
      </c>
      <c r="P47" s="139" t="s">
        <v>749</v>
      </c>
      <c r="Q47" s="128"/>
      <c r="S47" s="118" t="str">
        <f t="shared" si="4"/>
        <v>312</v>
      </c>
      <c r="T47" s="118" t="str">
        <f t="shared" si="5"/>
        <v>31</v>
      </c>
      <c r="U47" s="118" t="str">
        <f t="shared" si="6"/>
        <v>94</v>
      </c>
      <c r="Y47" s="118">
        <v>3434</v>
      </c>
      <c r="Z47" s="118" t="s">
        <v>396</v>
      </c>
      <c r="AB47" s="118" t="str">
        <f t="shared" si="7"/>
        <v>34</v>
      </c>
      <c r="AC47" s="118" t="str">
        <f t="shared" si="8"/>
        <v>343</v>
      </c>
      <c r="AE47" s="118" t="s">
        <v>752</v>
      </c>
      <c r="AF47" s="118" t="s">
        <v>753</v>
      </c>
      <c r="AG47" s="118" t="str">
        <f t="shared" si="9"/>
        <v>A679071</v>
      </c>
      <c r="AH47" s="118" t="str">
        <f>VLOOKUP(AG47,[1]AKT!$C$4:$E$324,3,FALSE)</f>
        <v>0942</v>
      </c>
    </row>
    <row r="48" spans="1:34" x14ac:dyDescent="0.25">
      <c r="A48" s="135">
        <v>51</v>
      </c>
      <c r="B48" s="126" t="str">
        <f t="shared" si="0"/>
        <v>Pomoći EU</v>
      </c>
      <c r="C48" s="135">
        <v>3132</v>
      </c>
      <c r="D48" s="126" t="str">
        <f t="shared" si="1"/>
        <v>Doprinosi za obvezno zdravstveno osiguranje</v>
      </c>
      <c r="E48" s="136" t="s">
        <v>747</v>
      </c>
      <c r="F48" s="126" t="str">
        <f t="shared" si="2"/>
        <v>VALUECARE - METODOLOGIJA NA VRIJEDNOSTI ZA INTEGRIRANU NjEGU PODRUČENA IcT-om</v>
      </c>
      <c r="G48" s="126" t="str">
        <f t="shared" si="3"/>
        <v>0942</v>
      </c>
      <c r="H48" s="127">
        <v>3060.2574822483239</v>
      </c>
      <c r="I48" s="127">
        <v>3000</v>
      </c>
      <c r="J48" s="127">
        <v>4500</v>
      </c>
      <c r="K48" s="127">
        <v>3151.8932687641568</v>
      </c>
      <c r="L48" s="137"/>
      <c r="M48" s="138">
        <v>43800</v>
      </c>
      <c r="N48" s="138">
        <v>45443</v>
      </c>
      <c r="O48" s="137" t="s">
        <v>748</v>
      </c>
      <c r="P48" s="139" t="s">
        <v>749</v>
      </c>
      <c r="Q48" s="128"/>
      <c r="S48" s="118" t="str">
        <f t="shared" si="4"/>
        <v>313</v>
      </c>
      <c r="T48" s="118" t="str">
        <f t="shared" si="5"/>
        <v>31</v>
      </c>
      <c r="U48" s="118" t="str">
        <f t="shared" si="6"/>
        <v>94</v>
      </c>
      <c r="Y48" s="118">
        <v>3511</v>
      </c>
      <c r="Z48" s="118" t="s">
        <v>754</v>
      </c>
      <c r="AB48" s="118" t="str">
        <f t="shared" si="7"/>
        <v>35</v>
      </c>
      <c r="AC48" s="118" t="str">
        <f t="shared" si="8"/>
        <v>351</v>
      </c>
      <c r="AE48" s="118" t="s">
        <v>755</v>
      </c>
      <c r="AF48" s="118" t="s">
        <v>756</v>
      </c>
      <c r="AG48" s="118" t="str">
        <f t="shared" si="9"/>
        <v>A679071</v>
      </c>
      <c r="AH48" s="118" t="str">
        <f>VLOOKUP(AG48,[1]AKT!$C$4:$E$324,3,FALSE)</f>
        <v>0942</v>
      </c>
    </row>
    <row r="49" spans="1:34" x14ac:dyDescent="0.25">
      <c r="A49" s="135">
        <v>51</v>
      </c>
      <c r="B49" s="126" t="str">
        <f t="shared" si="0"/>
        <v>Pomoći EU</v>
      </c>
      <c r="C49" s="135">
        <v>3211</v>
      </c>
      <c r="D49" s="126" t="str">
        <f t="shared" si="1"/>
        <v>Službena putovanja</v>
      </c>
      <c r="E49" s="136" t="s">
        <v>747</v>
      </c>
      <c r="F49" s="126" t="str">
        <f t="shared" si="2"/>
        <v>VALUECARE - METODOLOGIJA NA VRIJEDNOSTI ZA INTEGRIRANU NjEGU PODRUČENA IcT-om</v>
      </c>
      <c r="G49" s="126" t="str">
        <f t="shared" si="3"/>
        <v>0942</v>
      </c>
      <c r="H49" s="127">
        <v>9417.4915389209618</v>
      </c>
      <c r="I49" s="127">
        <v>6500</v>
      </c>
      <c r="J49" s="127">
        <v>13500</v>
      </c>
      <c r="K49" s="127">
        <v>11266.900546767582</v>
      </c>
      <c r="L49" s="137"/>
      <c r="M49" s="138">
        <v>43800</v>
      </c>
      <c r="N49" s="138">
        <v>45443</v>
      </c>
      <c r="O49" s="137" t="s">
        <v>748</v>
      </c>
      <c r="P49" s="139" t="s">
        <v>749</v>
      </c>
      <c r="Q49" s="128"/>
      <c r="S49" s="118" t="str">
        <f t="shared" si="4"/>
        <v>321</v>
      </c>
      <c r="T49" s="118" t="str">
        <f t="shared" si="5"/>
        <v>32</v>
      </c>
      <c r="U49" s="118" t="str">
        <f t="shared" si="6"/>
        <v>94</v>
      </c>
      <c r="Y49" s="118">
        <v>3512</v>
      </c>
      <c r="Z49" s="118" t="s">
        <v>398</v>
      </c>
      <c r="AB49" s="118" t="str">
        <f t="shared" si="7"/>
        <v>35</v>
      </c>
      <c r="AC49" s="118" t="str">
        <f t="shared" si="8"/>
        <v>351</v>
      </c>
      <c r="AE49" s="118" t="s">
        <v>757</v>
      </c>
      <c r="AF49" s="118" t="s">
        <v>758</v>
      </c>
      <c r="AG49" s="118" t="str">
        <f t="shared" si="9"/>
        <v>A679071</v>
      </c>
      <c r="AH49" s="118" t="str">
        <f>VLOOKUP(AG49,[1]AKT!$C$4:$E$324,3,FALSE)</f>
        <v>0942</v>
      </c>
    </row>
    <row r="50" spans="1:34" x14ac:dyDescent="0.25">
      <c r="A50" s="135">
        <v>51</v>
      </c>
      <c r="B50" s="126" t="str">
        <f t="shared" si="0"/>
        <v>Pomoći EU</v>
      </c>
      <c r="C50" s="135">
        <v>3212</v>
      </c>
      <c r="D50" s="126" t="str">
        <f t="shared" si="1"/>
        <v>Naknade za prijevoz, za rad na terenu i odvojeni život</v>
      </c>
      <c r="E50" s="136" t="s">
        <v>747</v>
      </c>
      <c r="F50" s="126" t="str">
        <f t="shared" si="2"/>
        <v>VALUECARE - METODOLOGIJA NA VRIJEDNOSTI ZA INTEGRIRANU NjEGU PODRUČENA IcT-om</v>
      </c>
      <c r="G50" s="126" t="str">
        <f t="shared" si="3"/>
        <v>0942</v>
      </c>
      <c r="H50" s="127">
        <v>1228.2566859114738</v>
      </c>
      <c r="I50" s="127">
        <v>900</v>
      </c>
      <c r="J50" s="127">
        <v>200</v>
      </c>
      <c r="K50" s="127">
        <v>115.28850989522701</v>
      </c>
      <c r="L50" s="137"/>
      <c r="M50" s="138">
        <v>43800</v>
      </c>
      <c r="N50" s="138">
        <v>45443</v>
      </c>
      <c r="O50" s="137" t="s">
        <v>748</v>
      </c>
      <c r="P50" s="139" t="s">
        <v>749</v>
      </c>
      <c r="Q50" s="128"/>
      <c r="S50" s="118" t="str">
        <f t="shared" si="4"/>
        <v>321</v>
      </c>
      <c r="T50" s="118" t="str">
        <f t="shared" si="5"/>
        <v>32</v>
      </c>
      <c r="U50" s="118" t="str">
        <f t="shared" si="6"/>
        <v>94</v>
      </c>
      <c r="Y50" s="118">
        <v>3522</v>
      </c>
      <c r="Z50" s="118" t="s">
        <v>171</v>
      </c>
      <c r="AB50" s="118" t="str">
        <f t="shared" si="7"/>
        <v>35</v>
      </c>
      <c r="AC50" s="118" t="str">
        <f t="shared" si="8"/>
        <v>352</v>
      </c>
      <c r="AE50" s="118" t="s">
        <v>759</v>
      </c>
      <c r="AF50" s="118" t="s">
        <v>760</v>
      </c>
      <c r="AG50" s="118" t="str">
        <f t="shared" si="9"/>
        <v>A679071</v>
      </c>
      <c r="AH50" s="118" t="str">
        <f>VLOOKUP(AG50,[1]AKT!$C$4:$E$324,3,FALSE)</f>
        <v>0942</v>
      </c>
    </row>
    <row r="51" spans="1:34" x14ac:dyDescent="0.25">
      <c r="A51" s="135">
        <v>51</v>
      </c>
      <c r="B51" s="126" t="str">
        <f t="shared" si="0"/>
        <v>Pomoći EU</v>
      </c>
      <c r="C51" s="135">
        <v>3213</v>
      </c>
      <c r="D51" s="126" t="str">
        <f t="shared" si="1"/>
        <v>Stručno usavršavanje zaposlenika</v>
      </c>
      <c r="E51" s="136" t="s">
        <v>747</v>
      </c>
      <c r="F51" s="126" t="str">
        <f t="shared" si="2"/>
        <v>VALUECARE - METODOLOGIJA NA VRIJEDNOSTI ZA INTEGRIRANU NjEGU PODRUČENA IcT-om</v>
      </c>
      <c r="G51" s="126" t="str">
        <f t="shared" si="3"/>
        <v>0942</v>
      </c>
      <c r="H51" s="127">
        <v>802.39830114805227</v>
      </c>
      <c r="I51" s="127">
        <v>1600</v>
      </c>
      <c r="J51" s="127">
        <v>0</v>
      </c>
      <c r="K51" s="127">
        <v>0</v>
      </c>
      <c r="L51" s="137"/>
      <c r="M51" s="138">
        <v>43800</v>
      </c>
      <c r="N51" s="138">
        <v>45443</v>
      </c>
      <c r="O51" s="137" t="s">
        <v>748</v>
      </c>
      <c r="P51" s="139" t="s">
        <v>749</v>
      </c>
      <c r="Q51" s="128"/>
      <c r="S51" s="118" t="str">
        <f t="shared" si="4"/>
        <v>321</v>
      </c>
      <c r="T51" s="118" t="str">
        <f t="shared" si="5"/>
        <v>32</v>
      </c>
      <c r="U51" s="118" t="str">
        <f t="shared" si="6"/>
        <v>94</v>
      </c>
      <c r="Y51" s="118">
        <v>3531</v>
      </c>
      <c r="Z51" s="118" t="s">
        <v>761</v>
      </c>
      <c r="AB51" s="118" t="str">
        <f t="shared" si="7"/>
        <v>35</v>
      </c>
      <c r="AC51" s="118" t="str">
        <f t="shared" si="8"/>
        <v>353</v>
      </c>
      <c r="AE51" s="118" t="s">
        <v>762</v>
      </c>
      <c r="AF51" s="118" t="s">
        <v>763</v>
      </c>
      <c r="AG51" s="118" t="str">
        <f t="shared" si="9"/>
        <v>A679071</v>
      </c>
      <c r="AH51" s="118" t="str">
        <f>VLOOKUP(AG51,[1]AKT!$C$4:$E$324,3,FALSE)</f>
        <v>0942</v>
      </c>
    </row>
    <row r="52" spans="1:34" x14ac:dyDescent="0.25">
      <c r="A52" s="135">
        <v>51</v>
      </c>
      <c r="B52" s="126" t="str">
        <f t="shared" si="0"/>
        <v>Pomoći EU</v>
      </c>
      <c r="C52" s="135">
        <v>3221</v>
      </c>
      <c r="D52" s="126" t="str">
        <f t="shared" si="1"/>
        <v>Uredski materijal i ostali materijalni rashodi</v>
      </c>
      <c r="E52" s="136" t="s">
        <v>747</v>
      </c>
      <c r="F52" s="126" t="str">
        <f t="shared" si="2"/>
        <v>VALUECARE - METODOLOGIJA NA VRIJEDNOSTI ZA INTEGRIRANU NjEGU PODRUČENA IcT-om</v>
      </c>
      <c r="G52" s="126" t="str">
        <f t="shared" si="3"/>
        <v>0942</v>
      </c>
      <c r="H52" s="127">
        <v>28218.529431282765</v>
      </c>
      <c r="I52" s="127">
        <v>32800</v>
      </c>
      <c r="J52" s="127">
        <v>1000</v>
      </c>
      <c r="K52" s="127">
        <v>7143.7976117296048</v>
      </c>
      <c r="L52" s="137"/>
      <c r="M52" s="138">
        <v>43800</v>
      </c>
      <c r="N52" s="138">
        <v>45443</v>
      </c>
      <c r="O52" s="137" t="s">
        <v>748</v>
      </c>
      <c r="P52" s="139" t="s">
        <v>749</v>
      </c>
      <c r="Q52" s="128"/>
      <c r="S52" s="118" t="str">
        <f t="shared" si="4"/>
        <v>322</v>
      </c>
      <c r="T52" s="118" t="str">
        <f t="shared" si="5"/>
        <v>32</v>
      </c>
      <c r="U52" s="118" t="str">
        <f t="shared" si="6"/>
        <v>94</v>
      </c>
      <c r="Y52" s="118">
        <v>3611</v>
      </c>
      <c r="Z52" s="118" t="s">
        <v>180</v>
      </c>
      <c r="AB52" s="118" t="str">
        <f t="shared" si="7"/>
        <v>36</v>
      </c>
      <c r="AC52" s="118" t="str">
        <f t="shared" si="8"/>
        <v>361</v>
      </c>
      <c r="AE52" s="118" t="s">
        <v>764</v>
      </c>
      <c r="AF52" s="118" t="s">
        <v>765</v>
      </c>
      <c r="AG52" s="118" t="str">
        <f t="shared" si="9"/>
        <v>A679071</v>
      </c>
      <c r="AH52" s="118" t="str">
        <f>VLOOKUP(AG52,[1]AKT!$C$4:$E$324,3,FALSE)</f>
        <v>0942</v>
      </c>
    </row>
    <row r="53" spans="1:34" x14ac:dyDescent="0.25">
      <c r="A53" s="135">
        <v>51</v>
      </c>
      <c r="B53" s="126" t="str">
        <f t="shared" si="0"/>
        <v>Pomoći EU</v>
      </c>
      <c r="C53" s="135">
        <v>3225</v>
      </c>
      <c r="D53" s="126" t="str">
        <f t="shared" si="1"/>
        <v>Sitni inventar i auto gume</v>
      </c>
      <c r="E53" s="136" t="s">
        <v>747</v>
      </c>
      <c r="F53" s="126" t="str">
        <f t="shared" si="2"/>
        <v>VALUECARE - METODOLOGIJA NA VRIJEDNOSTI ZA INTEGRIRANU NjEGU PODRUČENA IcT-om</v>
      </c>
      <c r="G53" s="126" t="str">
        <f t="shared" si="3"/>
        <v>0942</v>
      </c>
      <c r="H53" s="127">
        <v>2838.7351516358085</v>
      </c>
      <c r="I53" s="127">
        <v>4700</v>
      </c>
      <c r="J53" s="127">
        <v>1000</v>
      </c>
      <c r="K53" s="127">
        <v>0</v>
      </c>
      <c r="L53" s="137"/>
      <c r="M53" s="138">
        <v>43800</v>
      </c>
      <c r="N53" s="138">
        <v>45443</v>
      </c>
      <c r="O53" s="137" t="s">
        <v>748</v>
      </c>
      <c r="P53" s="139" t="s">
        <v>749</v>
      </c>
      <c r="Q53" s="128"/>
      <c r="S53" s="118" t="str">
        <f t="shared" si="4"/>
        <v>322</v>
      </c>
      <c r="T53" s="118" t="str">
        <f t="shared" si="5"/>
        <v>32</v>
      </c>
      <c r="U53" s="118" t="str">
        <f t="shared" si="6"/>
        <v>94</v>
      </c>
      <c r="Y53" s="118">
        <v>3621</v>
      </c>
      <c r="Z53" s="118" t="s">
        <v>766</v>
      </c>
      <c r="AB53" s="118" t="str">
        <f t="shared" si="7"/>
        <v>36</v>
      </c>
      <c r="AC53" s="118" t="str">
        <f t="shared" si="8"/>
        <v>362</v>
      </c>
      <c r="AE53" s="118" t="s">
        <v>767</v>
      </c>
      <c r="AF53" s="118" t="s">
        <v>768</v>
      </c>
      <c r="AG53" s="118" t="str">
        <f t="shared" si="9"/>
        <v>A679071</v>
      </c>
      <c r="AH53" s="118" t="str">
        <f>VLOOKUP(AG53,[1]AKT!$C$4:$E$324,3,FALSE)</f>
        <v>0942</v>
      </c>
    </row>
    <row r="54" spans="1:34" x14ac:dyDescent="0.25">
      <c r="A54" s="135">
        <v>51</v>
      </c>
      <c r="B54" s="126" t="str">
        <f t="shared" si="0"/>
        <v>Pomoći EU</v>
      </c>
      <c r="C54" s="135">
        <v>3231</v>
      </c>
      <c r="D54" s="126" t="str">
        <f t="shared" si="1"/>
        <v>Usluge telefona, pošte i prijevoza</v>
      </c>
      <c r="E54" s="136" t="s">
        <v>747</v>
      </c>
      <c r="F54" s="126" t="str">
        <f t="shared" si="2"/>
        <v>VALUECARE - METODOLOGIJA NA VRIJEDNOSTI ZA INTEGRIRANU NjEGU PODRUČENA IcT-om</v>
      </c>
      <c r="G54" s="126" t="str">
        <f t="shared" si="3"/>
        <v>0942</v>
      </c>
      <c r="H54" s="127">
        <v>2099.9031123498571</v>
      </c>
      <c r="I54" s="127">
        <v>2600</v>
      </c>
      <c r="J54" s="127">
        <v>700</v>
      </c>
      <c r="K54" s="127">
        <v>208.29037578288097</v>
      </c>
      <c r="L54" s="137"/>
      <c r="M54" s="138">
        <v>43800</v>
      </c>
      <c r="N54" s="138">
        <v>45443</v>
      </c>
      <c r="O54" s="137" t="s">
        <v>748</v>
      </c>
      <c r="P54" s="139" t="s">
        <v>749</v>
      </c>
      <c r="Q54" s="128"/>
      <c r="S54" s="118" t="str">
        <f t="shared" si="4"/>
        <v>323</v>
      </c>
      <c r="T54" s="118" t="str">
        <f t="shared" si="5"/>
        <v>32</v>
      </c>
      <c r="U54" s="118" t="str">
        <f t="shared" si="6"/>
        <v>94</v>
      </c>
      <c r="Y54" s="118">
        <v>3631</v>
      </c>
      <c r="Z54" s="118" t="s">
        <v>184</v>
      </c>
      <c r="AB54" s="118" t="str">
        <f t="shared" si="7"/>
        <v>36</v>
      </c>
      <c r="AC54" s="118" t="str">
        <f t="shared" si="8"/>
        <v>363</v>
      </c>
      <c r="AE54" s="118" t="s">
        <v>769</v>
      </c>
      <c r="AF54" s="118" t="s">
        <v>770</v>
      </c>
      <c r="AG54" s="118" t="str">
        <f t="shared" si="9"/>
        <v>A679071</v>
      </c>
      <c r="AH54" s="118" t="str">
        <f>VLOOKUP(AG54,[1]AKT!$C$4:$E$324,3,FALSE)</f>
        <v>0942</v>
      </c>
    </row>
    <row r="55" spans="1:34" x14ac:dyDescent="0.25">
      <c r="A55" s="135">
        <v>51</v>
      </c>
      <c r="B55" s="126" t="str">
        <f t="shared" si="0"/>
        <v>Pomoći EU</v>
      </c>
      <c r="C55" s="135">
        <v>3237</v>
      </c>
      <c r="D55" s="126" t="str">
        <f t="shared" si="1"/>
        <v>Intelektualne i osobne usluge</v>
      </c>
      <c r="E55" s="136" t="s">
        <v>747</v>
      </c>
      <c r="F55" s="126" t="str">
        <f t="shared" si="2"/>
        <v>VALUECARE - METODOLOGIJA NA VRIJEDNOSTI ZA INTEGRIRANU NjEGU PODRUČENA IcT-om</v>
      </c>
      <c r="G55" s="126" t="str">
        <f t="shared" si="3"/>
        <v>0942</v>
      </c>
      <c r="H55" s="127">
        <v>11751.293383767999</v>
      </c>
      <c r="I55" s="127">
        <v>3100</v>
      </c>
      <c r="J55" s="127">
        <v>25000</v>
      </c>
      <c r="K55" s="127">
        <v>28591.63</v>
      </c>
      <c r="L55" s="137"/>
      <c r="M55" s="138">
        <v>43800</v>
      </c>
      <c r="N55" s="138">
        <v>45443</v>
      </c>
      <c r="O55" s="137" t="s">
        <v>748</v>
      </c>
      <c r="P55" s="139" t="s">
        <v>749</v>
      </c>
      <c r="Q55" s="128"/>
      <c r="S55" s="118" t="str">
        <f t="shared" si="4"/>
        <v>323</v>
      </c>
      <c r="T55" s="118" t="str">
        <f t="shared" si="5"/>
        <v>32</v>
      </c>
      <c r="U55" s="118" t="str">
        <f t="shared" si="6"/>
        <v>94</v>
      </c>
      <c r="Y55" s="118">
        <v>3632</v>
      </c>
      <c r="Z55" s="118" t="s">
        <v>771</v>
      </c>
      <c r="AB55" s="118" t="str">
        <f t="shared" si="7"/>
        <v>36</v>
      </c>
      <c r="AC55" s="118" t="str">
        <f t="shared" si="8"/>
        <v>363</v>
      </c>
      <c r="AE55" s="118" t="s">
        <v>772</v>
      </c>
      <c r="AF55" s="118" t="s">
        <v>773</v>
      </c>
      <c r="AG55" s="118" t="str">
        <f t="shared" si="9"/>
        <v>A679071</v>
      </c>
      <c r="AH55" s="118" t="str">
        <f>VLOOKUP(AG55,[1]AKT!$C$4:$E$324,3,FALSE)</f>
        <v>0942</v>
      </c>
    </row>
    <row r="56" spans="1:34" x14ac:dyDescent="0.25">
      <c r="A56" s="135">
        <v>51</v>
      </c>
      <c r="B56" s="126" t="str">
        <f t="shared" si="0"/>
        <v>Pomoći EU</v>
      </c>
      <c r="C56" s="135">
        <v>3238</v>
      </c>
      <c r="D56" s="126" t="str">
        <f t="shared" si="1"/>
        <v>Računalne usluge</v>
      </c>
      <c r="E56" s="136" t="s">
        <v>747</v>
      </c>
      <c r="F56" s="126" t="str">
        <f t="shared" si="2"/>
        <v>VALUECARE - METODOLOGIJA NA VRIJEDNOSTI ZA INTEGRIRANU NjEGU PODRUČENA IcT-om</v>
      </c>
      <c r="G56" s="126" t="str">
        <f t="shared" si="3"/>
        <v>0942</v>
      </c>
      <c r="H56" s="127">
        <v>2571.9304532483907</v>
      </c>
      <c r="I56" s="127">
        <v>3900</v>
      </c>
      <c r="J56" s="127">
        <v>1000</v>
      </c>
      <c r="K56" s="127">
        <v>0</v>
      </c>
      <c r="L56" s="137"/>
      <c r="M56" s="138">
        <v>43800</v>
      </c>
      <c r="N56" s="138">
        <v>45443</v>
      </c>
      <c r="O56" s="137" t="s">
        <v>748</v>
      </c>
      <c r="P56" s="139" t="s">
        <v>749</v>
      </c>
      <c r="Q56" s="128"/>
      <c r="S56" s="118" t="str">
        <f t="shared" si="4"/>
        <v>323</v>
      </c>
      <c r="T56" s="118" t="str">
        <f t="shared" si="5"/>
        <v>32</v>
      </c>
      <c r="U56" s="118" t="str">
        <f t="shared" si="6"/>
        <v>94</v>
      </c>
      <c r="Y56" s="118">
        <v>3661</v>
      </c>
      <c r="Z56" s="118" t="s">
        <v>188</v>
      </c>
      <c r="AB56" s="118" t="str">
        <f t="shared" si="7"/>
        <v>36</v>
      </c>
      <c r="AC56" s="118" t="str">
        <f t="shared" si="8"/>
        <v>366</v>
      </c>
      <c r="AE56" s="118" t="s">
        <v>774</v>
      </c>
      <c r="AF56" s="118" t="s">
        <v>775</v>
      </c>
      <c r="AG56" s="118" t="str">
        <f t="shared" si="9"/>
        <v>A679071</v>
      </c>
      <c r="AH56" s="118" t="str">
        <f>VLOOKUP(AG56,[1]AKT!$C$4:$E$324,3,FALSE)</f>
        <v>0942</v>
      </c>
    </row>
    <row r="57" spans="1:34" x14ac:dyDescent="0.25">
      <c r="A57" s="135">
        <v>51</v>
      </c>
      <c r="B57" s="126" t="str">
        <f t="shared" si="0"/>
        <v>Pomoći EU</v>
      </c>
      <c r="C57" s="135">
        <v>3239</v>
      </c>
      <c r="D57" s="126" t="str">
        <f t="shared" si="1"/>
        <v>Ostale usluge</v>
      </c>
      <c r="E57" s="136" t="s">
        <v>747</v>
      </c>
      <c r="F57" s="126" t="str">
        <f t="shared" si="2"/>
        <v>VALUECARE - METODOLOGIJA NA VRIJEDNOSTI ZA INTEGRIRANU NjEGU PODRUČENA IcT-om</v>
      </c>
      <c r="G57" s="126" t="str">
        <f t="shared" si="3"/>
        <v>0942</v>
      </c>
      <c r="H57" s="127">
        <v>12475.207379388146</v>
      </c>
      <c r="I57" s="127">
        <v>8100</v>
      </c>
      <c r="J57" s="127">
        <v>13000</v>
      </c>
      <c r="K57" s="127">
        <v>11023.165197813045</v>
      </c>
      <c r="L57" s="137"/>
      <c r="M57" s="138">
        <v>43800</v>
      </c>
      <c r="N57" s="138">
        <v>45443</v>
      </c>
      <c r="O57" s="137" t="s">
        <v>748</v>
      </c>
      <c r="P57" s="139" t="s">
        <v>749</v>
      </c>
      <c r="Q57" s="128"/>
      <c r="S57" s="118" t="str">
        <f t="shared" si="4"/>
        <v>323</v>
      </c>
      <c r="T57" s="118" t="str">
        <f t="shared" si="5"/>
        <v>32</v>
      </c>
      <c r="U57" s="118" t="str">
        <f t="shared" si="6"/>
        <v>94</v>
      </c>
      <c r="Y57" s="118">
        <v>3662</v>
      </c>
      <c r="Z57" s="118" t="s">
        <v>190</v>
      </c>
      <c r="AB57" s="118" t="str">
        <f t="shared" si="7"/>
        <v>36</v>
      </c>
      <c r="AC57" s="118" t="str">
        <f t="shared" si="8"/>
        <v>366</v>
      </c>
      <c r="AE57" s="118" t="s">
        <v>776</v>
      </c>
      <c r="AF57" s="118" t="s">
        <v>777</v>
      </c>
      <c r="AG57" s="118" t="str">
        <f t="shared" si="9"/>
        <v>A679071</v>
      </c>
      <c r="AH57" s="118" t="str">
        <f>VLOOKUP(AG57,[1]AKT!$C$4:$E$324,3,FALSE)</f>
        <v>0942</v>
      </c>
    </row>
    <row r="58" spans="1:34" x14ac:dyDescent="0.25">
      <c r="A58" s="135">
        <v>51</v>
      </c>
      <c r="B58" s="126" t="str">
        <f t="shared" si="0"/>
        <v>Pomoći EU</v>
      </c>
      <c r="C58" s="135">
        <v>3293</v>
      </c>
      <c r="D58" s="126" t="str">
        <f t="shared" si="1"/>
        <v>Reprezentacija</v>
      </c>
      <c r="E58" s="136" t="s">
        <v>747</v>
      </c>
      <c r="F58" s="126" t="str">
        <f t="shared" si="2"/>
        <v>VALUECARE - METODOLOGIJA NA VRIJEDNOSTI ZA INTEGRIRANU NjEGU PODRUČENA IcT-om</v>
      </c>
      <c r="G58" s="126" t="str">
        <f t="shared" si="3"/>
        <v>0942</v>
      </c>
      <c r="H58" s="127">
        <v>3202.2655783396376</v>
      </c>
      <c r="I58" s="127">
        <v>4900</v>
      </c>
      <c r="J58" s="127">
        <v>2500</v>
      </c>
      <c r="K58" s="127">
        <v>1247.95</v>
      </c>
      <c r="L58" s="137"/>
      <c r="M58" s="138">
        <v>43800</v>
      </c>
      <c r="N58" s="138">
        <v>45443</v>
      </c>
      <c r="O58" s="137" t="s">
        <v>748</v>
      </c>
      <c r="P58" s="139" t="s">
        <v>749</v>
      </c>
      <c r="Q58" s="128"/>
      <c r="S58" s="118" t="str">
        <f t="shared" si="4"/>
        <v>329</v>
      </c>
      <c r="T58" s="118" t="str">
        <f t="shared" si="5"/>
        <v>32</v>
      </c>
      <c r="U58" s="118" t="str">
        <f t="shared" si="6"/>
        <v>94</v>
      </c>
      <c r="Y58" s="118">
        <v>3681</v>
      </c>
      <c r="Z58" s="118" t="s">
        <v>194</v>
      </c>
      <c r="AB58" s="118" t="str">
        <f t="shared" si="7"/>
        <v>36</v>
      </c>
      <c r="AC58" s="118" t="str">
        <f t="shared" si="8"/>
        <v>368</v>
      </c>
      <c r="AE58" s="118" t="s">
        <v>778</v>
      </c>
      <c r="AF58" s="118" t="s">
        <v>779</v>
      </c>
      <c r="AG58" s="118" t="str">
        <f t="shared" si="9"/>
        <v>A679071</v>
      </c>
      <c r="AH58" s="118" t="str">
        <f>VLOOKUP(AG58,[1]AKT!$C$4:$E$324,3,FALSE)</f>
        <v>0942</v>
      </c>
    </row>
    <row r="59" spans="1:34" x14ac:dyDescent="0.25">
      <c r="A59" s="135">
        <v>51</v>
      </c>
      <c r="B59" s="126" t="str">
        <f t="shared" si="0"/>
        <v>Pomoći EU</v>
      </c>
      <c r="C59" s="135">
        <v>3294</v>
      </c>
      <c r="D59" s="126" t="str">
        <f t="shared" si="1"/>
        <v>Članarine i norme</v>
      </c>
      <c r="E59" s="136" t="s">
        <v>747</v>
      </c>
      <c r="F59" s="126" t="str">
        <f t="shared" si="2"/>
        <v>VALUECARE - METODOLOGIJA NA VRIJEDNOSTI ZA INTEGRIRANU NjEGU PODRUČENA IcT-om</v>
      </c>
      <c r="G59" s="126" t="str">
        <f t="shared" si="3"/>
        <v>0942</v>
      </c>
      <c r="H59" s="127">
        <v>0</v>
      </c>
      <c r="I59" s="127">
        <v>100</v>
      </c>
      <c r="J59" s="127">
        <v>0</v>
      </c>
      <c r="K59" s="127">
        <v>0</v>
      </c>
      <c r="L59" s="137"/>
      <c r="M59" s="138">
        <v>43800</v>
      </c>
      <c r="N59" s="138">
        <v>45443</v>
      </c>
      <c r="O59" s="137" t="s">
        <v>748</v>
      </c>
      <c r="P59" s="139" t="s">
        <v>749</v>
      </c>
      <c r="Q59" s="128"/>
      <c r="S59" s="118" t="str">
        <f t="shared" si="4"/>
        <v>329</v>
      </c>
      <c r="T59" s="118" t="str">
        <f t="shared" si="5"/>
        <v>32</v>
      </c>
      <c r="U59" s="118" t="str">
        <f t="shared" si="6"/>
        <v>94</v>
      </c>
      <c r="Y59" s="118">
        <v>3682</v>
      </c>
      <c r="Z59" s="118" t="s">
        <v>780</v>
      </c>
      <c r="AB59" s="118" t="str">
        <f t="shared" si="7"/>
        <v>36</v>
      </c>
      <c r="AC59" s="118" t="str">
        <f t="shared" si="8"/>
        <v>368</v>
      </c>
      <c r="AE59" s="118" t="s">
        <v>781</v>
      </c>
      <c r="AF59" s="118" t="s">
        <v>782</v>
      </c>
      <c r="AG59" s="118" t="str">
        <f t="shared" si="9"/>
        <v>A679071</v>
      </c>
      <c r="AH59" s="118" t="str">
        <f>VLOOKUP(AG59,[1]AKT!$C$4:$E$324,3,FALSE)</f>
        <v>0942</v>
      </c>
    </row>
    <row r="60" spans="1:34" x14ac:dyDescent="0.25">
      <c r="A60" s="135">
        <v>51</v>
      </c>
      <c r="B60" s="126" t="str">
        <f t="shared" si="0"/>
        <v>Pomoći EU</v>
      </c>
      <c r="C60" s="135">
        <v>3299</v>
      </c>
      <c r="D60" s="126" t="str">
        <f t="shared" si="1"/>
        <v>Ostali nespomenuti rashodi poslovanja</v>
      </c>
      <c r="E60" s="136" t="s">
        <v>747</v>
      </c>
      <c r="F60" s="126" t="str">
        <f t="shared" si="2"/>
        <v>VALUECARE - METODOLOGIJA NA VRIJEDNOSTI ZA INTEGRIRANU NjEGU PODRUČENA IcT-om</v>
      </c>
      <c r="G60" s="126" t="str">
        <f t="shared" si="3"/>
        <v>0942</v>
      </c>
      <c r="H60" s="127">
        <v>1019.6602296104585</v>
      </c>
      <c r="I60" s="127">
        <v>100</v>
      </c>
      <c r="J60" s="127">
        <v>100</v>
      </c>
      <c r="K60" s="127">
        <v>0</v>
      </c>
      <c r="L60" s="137"/>
      <c r="M60" s="138">
        <v>43800</v>
      </c>
      <c r="N60" s="138">
        <v>45443</v>
      </c>
      <c r="O60" s="137" t="s">
        <v>748</v>
      </c>
      <c r="P60" s="139" t="s">
        <v>749</v>
      </c>
      <c r="Q60" s="128"/>
      <c r="S60" s="118" t="str">
        <f t="shared" si="4"/>
        <v>329</v>
      </c>
      <c r="T60" s="118" t="str">
        <f t="shared" si="5"/>
        <v>32</v>
      </c>
      <c r="U60" s="118" t="str">
        <f t="shared" si="6"/>
        <v>94</v>
      </c>
      <c r="Y60" s="118">
        <v>3691</v>
      </c>
      <c r="Z60" s="118" t="s">
        <v>783</v>
      </c>
      <c r="AB60" s="118" t="str">
        <f t="shared" si="7"/>
        <v>36</v>
      </c>
      <c r="AC60" s="118" t="str">
        <f t="shared" si="8"/>
        <v>369</v>
      </c>
      <c r="AE60" s="118" t="s">
        <v>784</v>
      </c>
      <c r="AF60" s="118" t="s">
        <v>785</v>
      </c>
      <c r="AG60" s="118" t="str">
        <f t="shared" si="9"/>
        <v>A679071</v>
      </c>
      <c r="AH60" s="118" t="str">
        <f>VLOOKUP(AG60,[1]AKT!$C$4:$E$324,3,FALSE)</f>
        <v>0942</v>
      </c>
    </row>
    <row r="61" spans="1:34" x14ac:dyDescent="0.25">
      <c r="A61" s="135">
        <v>51</v>
      </c>
      <c r="B61" s="126" t="str">
        <f t="shared" si="0"/>
        <v>Pomoći EU</v>
      </c>
      <c r="C61" s="135">
        <v>3431</v>
      </c>
      <c r="D61" s="126" t="str">
        <f t="shared" si="1"/>
        <v>Bankarske usluge i usluge platnog prometa</v>
      </c>
      <c r="E61" s="136" t="s">
        <v>747</v>
      </c>
      <c r="F61" s="126" t="str">
        <f t="shared" si="2"/>
        <v>VALUECARE - METODOLOGIJA NA VRIJEDNOSTI ZA INTEGRIRANU NjEGU PODRUČENA IcT-om</v>
      </c>
      <c r="G61" s="126" t="str">
        <f t="shared" si="3"/>
        <v>0942</v>
      </c>
      <c r="H61" s="127">
        <v>20.351715442298758</v>
      </c>
      <c r="I61" s="127">
        <v>100</v>
      </c>
      <c r="J61" s="127">
        <v>100</v>
      </c>
      <c r="K61" s="127">
        <v>8.52</v>
      </c>
      <c r="L61" s="137"/>
      <c r="M61" s="138">
        <v>43800</v>
      </c>
      <c r="N61" s="138">
        <v>45443</v>
      </c>
      <c r="O61" s="137" t="s">
        <v>748</v>
      </c>
      <c r="P61" s="139" t="s">
        <v>749</v>
      </c>
      <c r="Q61" s="128"/>
      <c r="S61" s="118" t="str">
        <f t="shared" si="4"/>
        <v>343</v>
      </c>
      <c r="T61" s="118" t="str">
        <f t="shared" si="5"/>
        <v>34</v>
      </c>
      <c r="U61" s="118" t="str">
        <f t="shared" si="6"/>
        <v>94</v>
      </c>
      <c r="Y61" s="118">
        <v>3692</v>
      </c>
      <c r="Z61" s="118" t="s">
        <v>786</v>
      </c>
      <c r="AB61" s="118" t="str">
        <f t="shared" si="7"/>
        <v>36</v>
      </c>
      <c r="AC61" s="118" t="str">
        <f t="shared" si="8"/>
        <v>369</v>
      </c>
      <c r="AE61" s="118" t="s">
        <v>787</v>
      </c>
      <c r="AF61" s="118" t="s">
        <v>788</v>
      </c>
      <c r="AG61" s="118" t="str">
        <f t="shared" si="9"/>
        <v>A679071</v>
      </c>
      <c r="AH61" s="118" t="str">
        <f>VLOOKUP(AG61,[1]AKT!$C$4:$E$324,3,FALSE)</f>
        <v>0942</v>
      </c>
    </row>
    <row r="62" spans="1:34" x14ac:dyDescent="0.25">
      <c r="A62" s="135">
        <v>52</v>
      </c>
      <c r="B62" s="126" t="str">
        <f t="shared" si="0"/>
        <v>Ostale pomoći</v>
      </c>
      <c r="C62" s="135">
        <v>3293</v>
      </c>
      <c r="D62" s="126" t="str">
        <f t="shared" si="1"/>
        <v>Reprezentacija</v>
      </c>
      <c r="E62" s="136" t="s">
        <v>789</v>
      </c>
      <c r="F62" s="126" t="str">
        <f t="shared" si="2"/>
        <v>KLIMOD</v>
      </c>
      <c r="G62" s="126" t="str">
        <f t="shared" si="3"/>
        <v>0942</v>
      </c>
      <c r="H62" s="127">
        <v>962.97697259274003</v>
      </c>
      <c r="I62" s="127">
        <v>923</v>
      </c>
      <c r="J62" s="127">
        <v>923</v>
      </c>
      <c r="K62" s="127">
        <v>0</v>
      </c>
      <c r="L62" s="137"/>
      <c r="M62" s="138">
        <v>43908</v>
      </c>
      <c r="N62" s="138">
        <v>45002</v>
      </c>
      <c r="O62" s="137" t="s">
        <v>790</v>
      </c>
      <c r="P62" s="139" t="s">
        <v>791</v>
      </c>
      <c r="Q62" s="128"/>
      <c r="S62" s="118" t="str">
        <f t="shared" si="4"/>
        <v>329</v>
      </c>
      <c r="T62" s="118" t="str">
        <f t="shared" si="5"/>
        <v>32</v>
      </c>
      <c r="U62" s="118" t="str">
        <f t="shared" si="6"/>
        <v>94</v>
      </c>
      <c r="Y62" s="118">
        <v>3693</v>
      </c>
      <c r="Z62" s="118" t="s">
        <v>783</v>
      </c>
      <c r="AB62" s="118" t="str">
        <f t="shared" si="7"/>
        <v>36</v>
      </c>
      <c r="AC62" s="118" t="str">
        <f t="shared" si="8"/>
        <v>369</v>
      </c>
      <c r="AE62" s="118" t="s">
        <v>792</v>
      </c>
      <c r="AF62" s="118" t="s">
        <v>793</v>
      </c>
      <c r="AG62" s="118" t="str">
        <f t="shared" si="9"/>
        <v>A679071</v>
      </c>
      <c r="AH62" s="118" t="str">
        <f>VLOOKUP(AG62,[1]AKT!$C$4:$E$324,3,FALSE)</f>
        <v>0942</v>
      </c>
    </row>
    <row r="63" spans="1:34" x14ac:dyDescent="0.25">
      <c r="A63" s="135">
        <v>52</v>
      </c>
      <c r="B63" s="126" t="str">
        <f t="shared" si="0"/>
        <v>Ostale pomoći</v>
      </c>
      <c r="C63" s="135">
        <v>4224</v>
      </c>
      <c r="D63" s="126" t="str">
        <f t="shared" si="1"/>
        <v>Medicinska i laboratorijska oprema</v>
      </c>
      <c r="E63" s="136" t="s">
        <v>789</v>
      </c>
      <c r="F63" s="126" t="str">
        <f t="shared" si="2"/>
        <v>KLIMOD</v>
      </c>
      <c r="G63" s="126" t="str">
        <f t="shared" si="3"/>
        <v>0942</v>
      </c>
      <c r="H63" s="127">
        <v>0</v>
      </c>
      <c r="I63" s="127">
        <v>16000</v>
      </c>
      <c r="J63" s="127">
        <v>5000</v>
      </c>
      <c r="K63" s="127">
        <v>0</v>
      </c>
      <c r="L63" s="137"/>
      <c r="M63" s="138">
        <v>43908</v>
      </c>
      <c r="N63" s="138">
        <v>45002</v>
      </c>
      <c r="O63" s="137" t="s">
        <v>790</v>
      </c>
      <c r="P63" s="139" t="s">
        <v>791</v>
      </c>
      <c r="Q63" s="128"/>
      <c r="S63" s="118" t="str">
        <f t="shared" si="4"/>
        <v>422</v>
      </c>
      <c r="T63" s="118" t="str">
        <f t="shared" si="5"/>
        <v>42</v>
      </c>
      <c r="U63" s="118" t="str">
        <f t="shared" si="6"/>
        <v>94</v>
      </c>
      <c r="Y63" s="118">
        <v>3694</v>
      </c>
      <c r="Z63" s="118" t="s">
        <v>786</v>
      </c>
      <c r="AB63" s="118" t="str">
        <f t="shared" si="7"/>
        <v>36</v>
      </c>
      <c r="AC63" s="118" t="str">
        <f t="shared" si="8"/>
        <v>369</v>
      </c>
      <c r="AE63" s="118" t="s">
        <v>794</v>
      </c>
      <c r="AF63" s="118" t="s">
        <v>795</v>
      </c>
      <c r="AG63" s="118" t="str">
        <f t="shared" si="9"/>
        <v>A679071</v>
      </c>
      <c r="AH63" s="118" t="str">
        <f>VLOOKUP(AG63,[1]AKT!$C$4:$E$324,3,FALSE)</f>
        <v>0942</v>
      </c>
    </row>
    <row r="64" spans="1:34" x14ac:dyDescent="0.25">
      <c r="A64" s="135">
        <v>51</v>
      </c>
      <c r="B64" s="126" t="str">
        <f t="shared" si="0"/>
        <v>Pomoći EU</v>
      </c>
      <c r="C64" s="135">
        <v>3111</v>
      </c>
      <c r="D64" s="126" t="str">
        <f t="shared" si="1"/>
        <v>Plaće za redovan rad</v>
      </c>
      <c r="E64" s="136" t="s">
        <v>637</v>
      </c>
      <c r="F64" s="126" t="str">
        <f t="shared" si="2"/>
        <v>NOVI PODPROJEKT</v>
      </c>
      <c r="G64" s="126" t="str">
        <f t="shared" si="3"/>
        <v>NOVI PODPROJEKT</v>
      </c>
      <c r="H64" s="127">
        <v>3493.9093503218523</v>
      </c>
      <c r="I64" s="127">
        <v>10000</v>
      </c>
      <c r="J64" s="127">
        <v>15000</v>
      </c>
      <c r="K64" s="127">
        <v>10968.51</v>
      </c>
      <c r="L64" s="137" t="s">
        <v>796</v>
      </c>
      <c r="M64" s="138">
        <v>44501</v>
      </c>
      <c r="N64" s="138">
        <v>45596</v>
      </c>
      <c r="O64" s="137" t="s">
        <v>748</v>
      </c>
      <c r="P64" s="139" t="s">
        <v>797</v>
      </c>
      <c r="Q64" s="128"/>
      <c r="S64" s="118" t="str">
        <f t="shared" si="4"/>
        <v>311</v>
      </c>
      <c r="T64" s="118" t="str">
        <f t="shared" si="5"/>
        <v>31</v>
      </c>
      <c r="U64" s="118" t="str">
        <f t="shared" si="6"/>
        <v>OV</v>
      </c>
      <c r="Y64" s="118">
        <v>3711</v>
      </c>
      <c r="Z64" s="118" t="s">
        <v>798</v>
      </c>
      <c r="AB64" s="118" t="str">
        <f t="shared" si="7"/>
        <v>37</v>
      </c>
      <c r="AC64" s="118" t="str">
        <f t="shared" si="8"/>
        <v>371</v>
      </c>
      <c r="AE64" s="118" t="s">
        <v>799</v>
      </c>
      <c r="AF64" s="118" t="s">
        <v>800</v>
      </c>
      <c r="AG64" s="118" t="str">
        <f t="shared" si="9"/>
        <v>A679071</v>
      </c>
      <c r="AH64" s="118" t="str">
        <f>VLOOKUP(AG64,[1]AKT!$C$4:$E$324,3,FALSE)</f>
        <v>0942</v>
      </c>
    </row>
    <row r="65" spans="1:34" x14ac:dyDescent="0.25">
      <c r="A65" s="135">
        <v>51</v>
      </c>
      <c r="B65" s="126" t="str">
        <f t="shared" si="0"/>
        <v>Pomoći EU</v>
      </c>
      <c r="C65" s="135">
        <v>3132</v>
      </c>
      <c r="D65" s="126" t="str">
        <f t="shared" si="1"/>
        <v>Doprinosi za obvezno zdravstveno osiguranje</v>
      </c>
      <c r="E65" s="136" t="s">
        <v>637</v>
      </c>
      <c r="F65" s="126" t="str">
        <f t="shared" si="2"/>
        <v>NOVI PODPROJEKT</v>
      </c>
      <c r="G65" s="126" t="str">
        <f t="shared" si="3"/>
        <v>NOVI PODPROJEKT</v>
      </c>
      <c r="H65" s="127">
        <v>604.5218660826863</v>
      </c>
      <c r="I65" s="127">
        <v>5000</v>
      </c>
      <c r="J65" s="127">
        <v>2500</v>
      </c>
      <c r="K65" s="127">
        <v>1442.3121363354082</v>
      </c>
      <c r="L65" s="137" t="s">
        <v>796</v>
      </c>
      <c r="M65" s="138">
        <v>44501</v>
      </c>
      <c r="N65" s="138">
        <v>45596</v>
      </c>
      <c r="O65" s="137" t="s">
        <v>748</v>
      </c>
      <c r="P65" s="139" t="s">
        <v>797</v>
      </c>
      <c r="Q65" s="128"/>
      <c r="S65" s="118" t="str">
        <f t="shared" si="4"/>
        <v>313</v>
      </c>
      <c r="T65" s="118" t="str">
        <f t="shared" si="5"/>
        <v>31</v>
      </c>
      <c r="U65" s="118" t="str">
        <f t="shared" si="6"/>
        <v>OV</v>
      </c>
      <c r="Y65" s="118">
        <v>3712</v>
      </c>
      <c r="Z65" s="118" t="s">
        <v>801</v>
      </c>
      <c r="AB65" s="118" t="str">
        <f t="shared" si="7"/>
        <v>37</v>
      </c>
      <c r="AC65" s="118" t="str">
        <f t="shared" si="8"/>
        <v>371</v>
      </c>
      <c r="AE65" s="118" t="s">
        <v>802</v>
      </c>
      <c r="AF65" s="118" t="s">
        <v>803</v>
      </c>
      <c r="AG65" s="118" t="str">
        <f t="shared" si="9"/>
        <v>A679071</v>
      </c>
      <c r="AH65" s="118" t="str">
        <f>VLOOKUP(AG65,[1]AKT!$C$4:$E$324,3,FALSE)</f>
        <v>0942</v>
      </c>
    </row>
    <row r="66" spans="1:34" x14ac:dyDescent="0.25">
      <c r="A66" s="135">
        <v>51</v>
      </c>
      <c r="B66" s="126" t="str">
        <f t="shared" si="0"/>
        <v>Pomoći EU</v>
      </c>
      <c r="C66" s="135">
        <v>3211</v>
      </c>
      <c r="D66" s="126" t="str">
        <f t="shared" si="1"/>
        <v>Službena putovanja</v>
      </c>
      <c r="E66" s="136" t="s">
        <v>637</v>
      </c>
      <c r="F66" s="126" t="str">
        <f t="shared" si="2"/>
        <v>NOVI PODPROJEKT</v>
      </c>
      <c r="G66" s="126" t="str">
        <f t="shared" si="3"/>
        <v>NOVI PODPROJEKT</v>
      </c>
      <c r="H66" s="127">
        <v>337.88174397770257</v>
      </c>
      <c r="I66" s="127">
        <v>5194</v>
      </c>
      <c r="J66" s="127">
        <v>0</v>
      </c>
      <c r="K66" s="127">
        <v>0</v>
      </c>
      <c r="L66" s="137" t="s">
        <v>796</v>
      </c>
      <c r="M66" s="138">
        <v>44501</v>
      </c>
      <c r="N66" s="138">
        <v>45596</v>
      </c>
      <c r="O66" s="137" t="s">
        <v>748</v>
      </c>
      <c r="P66" s="139" t="s">
        <v>797</v>
      </c>
      <c r="Q66" s="128"/>
      <c r="S66" s="118" t="str">
        <f t="shared" si="4"/>
        <v>321</v>
      </c>
      <c r="T66" s="118" t="str">
        <f t="shared" si="5"/>
        <v>32</v>
      </c>
      <c r="U66" s="118" t="str">
        <f t="shared" si="6"/>
        <v>OV</v>
      </c>
      <c r="Y66" s="118">
        <v>3713</v>
      </c>
      <c r="Z66" s="118" t="s">
        <v>804</v>
      </c>
      <c r="AB66" s="118" t="str">
        <f t="shared" si="7"/>
        <v>37</v>
      </c>
      <c r="AC66" s="118" t="str">
        <f t="shared" si="8"/>
        <v>371</v>
      </c>
      <c r="AE66" s="118" t="s">
        <v>805</v>
      </c>
      <c r="AF66" s="118" t="s">
        <v>806</v>
      </c>
      <c r="AG66" s="118" t="str">
        <f t="shared" si="9"/>
        <v>A679071</v>
      </c>
      <c r="AH66" s="118" t="str">
        <f>VLOOKUP(AG66,[1]AKT!$C$4:$E$324,3,FALSE)</f>
        <v>0942</v>
      </c>
    </row>
    <row r="67" spans="1:34" x14ac:dyDescent="0.25">
      <c r="A67" s="135">
        <v>51</v>
      </c>
      <c r="B67" s="126" t="str">
        <f t="shared" ref="B67:B130" si="10">IFERROR(VLOOKUP(A67,$V$6:$W$23,2,FALSE),"")</f>
        <v>Pomoći EU</v>
      </c>
      <c r="C67" s="135">
        <v>3111</v>
      </c>
      <c r="D67" s="126" t="str">
        <f t="shared" ref="D67:D130" si="11">IFERROR(VLOOKUP(C67,$Y$5:$AA$129,2,FALSE),"")</f>
        <v>Plaće za redovan rad</v>
      </c>
      <c r="E67" s="136" t="s">
        <v>637</v>
      </c>
      <c r="F67" s="126" t="str">
        <f t="shared" ref="F67:F130" si="12">IFERROR(VLOOKUP(E67,$AE$6:$AF$1090,2,FALSE),"")</f>
        <v>NOVI PODPROJEKT</v>
      </c>
      <c r="G67" s="126" t="str">
        <f t="shared" ref="G67:G130" si="13">IFERROR(VLOOKUP(E67,$AE$6:$AH$1090,4,FALSE),"")</f>
        <v>NOVI PODPROJEKT</v>
      </c>
      <c r="H67" s="127">
        <v>2274.4827128542042</v>
      </c>
      <c r="I67" s="127">
        <v>2000</v>
      </c>
      <c r="J67" s="127">
        <v>5000</v>
      </c>
      <c r="K67" s="127">
        <v>5843.78</v>
      </c>
      <c r="L67" s="137" t="s">
        <v>807</v>
      </c>
      <c r="M67" s="138">
        <v>44501</v>
      </c>
      <c r="N67" s="138">
        <v>45230</v>
      </c>
      <c r="O67" s="137" t="s">
        <v>748</v>
      </c>
      <c r="P67" s="139" t="s">
        <v>808</v>
      </c>
      <c r="Q67" s="128"/>
      <c r="S67" s="118" t="str">
        <f t="shared" ref="S67:S130" si="14">LEFT(C67,3)</f>
        <v>311</v>
      </c>
      <c r="T67" s="118" t="str">
        <f t="shared" ref="T67:T130" si="15">LEFT(C67,2)</f>
        <v>31</v>
      </c>
      <c r="U67" s="118" t="str">
        <f t="shared" ref="U67:U130" si="16">MID(G67,2,2)</f>
        <v>OV</v>
      </c>
      <c r="Y67" s="118">
        <v>3714</v>
      </c>
      <c r="Z67" s="118" t="s">
        <v>809</v>
      </c>
      <c r="AB67" s="118" t="str">
        <f t="shared" si="7"/>
        <v>37</v>
      </c>
      <c r="AC67" s="118" t="str">
        <f t="shared" si="8"/>
        <v>371</v>
      </c>
      <c r="AE67" s="118" t="s">
        <v>810</v>
      </c>
      <c r="AF67" s="118" t="s">
        <v>811</v>
      </c>
      <c r="AG67" s="118" t="str">
        <f t="shared" si="9"/>
        <v>A679071</v>
      </c>
      <c r="AH67" s="118" t="str">
        <f>VLOOKUP(AG67,[1]AKT!$C$4:$E$324,3,FALSE)</f>
        <v>0942</v>
      </c>
    </row>
    <row r="68" spans="1:34" x14ac:dyDescent="0.25">
      <c r="A68" s="135">
        <v>51</v>
      </c>
      <c r="B68" s="126" t="str">
        <f t="shared" si="10"/>
        <v>Pomoći EU</v>
      </c>
      <c r="C68" s="135">
        <v>3132</v>
      </c>
      <c r="D68" s="126" t="str">
        <f t="shared" si="11"/>
        <v>Doprinosi za obvezno zdravstveno osiguranje</v>
      </c>
      <c r="E68" s="136" t="s">
        <v>637</v>
      </c>
      <c r="F68" s="126" t="str">
        <f t="shared" si="12"/>
        <v>NOVI PODPROJEKT</v>
      </c>
      <c r="G68" s="126" t="str">
        <f t="shared" si="13"/>
        <v>NOVI PODPROJEKT</v>
      </c>
      <c r="H68" s="127">
        <v>393.53374477403941</v>
      </c>
      <c r="I68" s="127">
        <v>500</v>
      </c>
      <c r="J68" s="127">
        <v>1000</v>
      </c>
      <c r="K68" s="127">
        <v>768.46909620730798</v>
      </c>
      <c r="L68" s="137" t="s">
        <v>807</v>
      </c>
      <c r="M68" s="138">
        <v>44501</v>
      </c>
      <c r="N68" s="138">
        <v>45230</v>
      </c>
      <c r="O68" s="137" t="s">
        <v>748</v>
      </c>
      <c r="P68" s="139" t="s">
        <v>808</v>
      </c>
      <c r="Q68" s="128"/>
      <c r="S68" s="118" t="str">
        <f t="shared" si="14"/>
        <v>313</v>
      </c>
      <c r="T68" s="118" t="str">
        <f t="shared" si="15"/>
        <v>31</v>
      </c>
      <c r="U68" s="118" t="str">
        <f t="shared" si="16"/>
        <v>OV</v>
      </c>
      <c r="Y68" s="118">
        <v>3715</v>
      </c>
      <c r="Z68" s="118" t="s">
        <v>812</v>
      </c>
      <c r="AB68" s="118" t="str">
        <f t="shared" si="7"/>
        <v>37</v>
      </c>
      <c r="AC68" s="118" t="str">
        <f t="shared" si="8"/>
        <v>371</v>
      </c>
      <c r="AE68" s="118" t="s">
        <v>813</v>
      </c>
      <c r="AF68" s="118" t="s">
        <v>814</v>
      </c>
      <c r="AG68" s="118" t="str">
        <f t="shared" si="9"/>
        <v>A679071</v>
      </c>
      <c r="AH68" s="118" t="str">
        <f>VLOOKUP(AG68,[1]AKT!$C$4:$E$324,3,FALSE)</f>
        <v>0942</v>
      </c>
    </row>
    <row r="69" spans="1:34" x14ac:dyDescent="0.25">
      <c r="A69" s="135">
        <v>51</v>
      </c>
      <c r="B69" s="126" t="str">
        <f t="shared" si="10"/>
        <v>Pomoći EU</v>
      </c>
      <c r="C69" s="135">
        <v>3211</v>
      </c>
      <c r="D69" s="126" t="str">
        <f t="shared" si="11"/>
        <v>Službena putovanja</v>
      </c>
      <c r="E69" s="136" t="s">
        <v>637</v>
      </c>
      <c r="F69" s="126" t="str">
        <f t="shared" si="12"/>
        <v>NOVI PODPROJEKT</v>
      </c>
      <c r="G69" s="126" t="str">
        <f t="shared" si="13"/>
        <v>NOVI PODPROJEKT</v>
      </c>
      <c r="H69" s="127">
        <v>1997.0163912668393</v>
      </c>
      <c r="I69" s="127">
        <v>1000</v>
      </c>
      <c r="J69" s="127">
        <v>1000</v>
      </c>
      <c r="K69" s="127">
        <v>878.12695961623467</v>
      </c>
      <c r="L69" s="137" t="s">
        <v>807</v>
      </c>
      <c r="M69" s="138">
        <v>44501</v>
      </c>
      <c r="N69" s="138">
        <v>45230</v>
      </c>
      <c r="O69" s="137" t="s">
        <v>748</v>
      </c>
      <c r="P69" s="139" t="s">
        <v>808</v>
      </c>
      <c r="Q69" s="128"/>
      <c r="S69" s="118" t="str">
        <f t="shared" si="14"/>
        <v>321</v>
      </c>
      <c r="T69" s="118" t="str">
        <f t="shared" si="15"/>
        <v>32</v>
      </c>
      <c r="U69" s="118" t="str">
        <f t="shared" si="16"/>
        <v>OV</v>
      </c>
      <c r="Y69" s="118">
        <v>3721</v>
      </c>
      <c r="Z69" s="118" t="s">
        <v>208</v>
      </c>
      <c r="AB69" s="118" t="str">
        <f t="shared" ref="AB69:AB129" si="17">LEFT(Y69,2)</f>
        <v>37</v>
      </c>
      <c r="AC69" s="118" t="str">
        <f t="shared" si="8"/>
        <v>372</v>
      </c>
      <c r="AE69" s="118" t="s">
        <v>815</v>
      </c>
      <c r="AF69" s="118" t="s">
        <v>816</v>
      </c>
      <c r="AG69" s="118" t="str">
        <f t="shared" si="9"/>
        <v>A679071</v>
      </c>
      <c r="AH69" s="118" t="str">
        <f>VLOOKUP(AG69,[1]AKT!$C$4:$E$324,3,FALSE)</f>
        <v>0942</v>
      </c>
    </row>
    <row r="70" spans="1:34" x14ac:dyDescent="0.25">
      <c r="A70" s="135">
        <v>51</v>
      </c>
      <c r="B70" s="126" t="str">
        <f t="shared" si="10"/>
        <v>Pomoći EU</v>
      </c>
      <c r="C70" s="135">
        <v>3233</v>
      </c>
      <c r="D70" s="126" t="str">
        <f t="shared" si="11"/>
        <v>Usluge promidžbe i informiranja</v>
      </c>
      <c r="E70" s="136" t="s">
        <v>637</v>
      </c>
      <c r="F70" s="126" t="str">
        <f t="shared" si="12"/>
        <v>NOVI PODPROJEKT</v>
      </c>
      <c r="G70" s="126" t="str">
        <f t="shared" si="13"/>
        <v>NOVI PODPROJEKT</v>
      </c>
      <c r="H70" s="127">
        <v>0</v>
      </c>
      <c r="I70" s="127">
        <v>500</v>
      </c>
      <c r="J70" s="127">
        <v>0</v>
      </c>
      <c r="K70" s="127">
        <v>0</v>
      </c>
      <c r="L70" s="137" t="s">
        <v>807</v>
      </c>
      <c r="M70" s="138">
        <v>44501</v>
      </c>
      <c r="N70" s="138">
        <v>45230</v>
      </c>
      <c r="O70" s="137" t="s">
        <v>748</v>
      </c>
      <c r="P70" s="139" t="s">
        <v>808</v>
      </c>
      <c r="Q70" s="128"/>
      <c r="S70" s="118" t="str">
        <f t="shared" si="14"/>
        <v>323</v>
      </c>
      <c r="T70" s="118" t="str">
        <f t="shared" si="15"/>
        <v>32</v>
      </c>
      <c r="U70" s="118" t="str">
        <f t="shared" si="16"/>
        <v>OV</v>
      </c>
      <c r="Y70" s="118">
        <v>3722</v>
      </c>
      <c r="Z70" s="118" t="s">
        <v>415</v>
      </c>
      <c r="AB70" s="118" t="str">
        <f t="shared" si="17"/>
        <v>37</v>
      </c>
      <c r="AC70" s="118" t="str">
        <f t="shared" ref="AC70:AC129" si="18">LEFT(Y70,3)</f>
        <v>372</v>
      </c>
      <c r="AE70" s="118" t="s">
        <v>817</v>
      </c>
      <c r="AF70" s="118" t="s">
        <v>818</v>
      </c>
      <c r="AG70" s="118" t="str">
        <f t="shared" si="9"/>
        <v>A679071</v>
      </c>
      <c r="AH70" s="118" t="str">
        <f>VLOOKUP(AG70,[1]AKT!$C$4:$E$324,3,FALSE)</f>
        <v>0942</v>
      </c>
    </row>
    <row r="71" spans="1:34" x14ac:dyDescent="0.25">
      <c r="A71" s="135">
        <v>61</v>
      </c>
      <c r="B71" s="126" t="str">
        <f t="shared" si="10"/>
        <v>Donacije</v>
      </c>
      <c r="C71" s="135">
        <v>3121</v>
      </c>
      <c r="D71" s="126" t="str">
        <f t="shared" si="11"/>
        <v>Ostali rashodi za zaposlene</v>
      </c>
      <c r="E71" s="136" t="s">
        <v>680</v>
      </c>
      <c r="F71" s="126" t="str">
        <f t="shared" si="12"/>
        <v>Rino sprej</v>
      </c>
      <c r="G71" s="126" t="str">
        <f t="shared" si="13"/>
        <v>0942</v>
      </c>
      <c r="H71" s="127">
        <v>404.1449333067888</v>
      </c>
      <c r="I71" s="127">
        <v>0</v>
      </c>
      <c r="J71" s="127">
        <v>1000</v>
      </c>
      <c r="K71" s="127">
        <v>300</v>
      </c>
      <c r="L71" s="137"/>
      <c r="M71" s="138">
        <v>44105</v>
      </c>
      <c r="N71" s="138">
        <v>45199</v>
      </c>
      <c r="O71" s="137" t="s">
        <v>681</v>
      </c>
      <c r="P71" s="139" t="s">
        <v>682</v>
      </c>
      <c r="Q71" s="128"/>
      <c r="S71" s="118" t="str">
        <f t="shared" si="14"/>
        <v>312</v>
      </c>
      <c r="T71" s="118" t="str">
        <f t="shared" si="15"/>
        <v>31</v>
      </c>
      <c r="U71" s="118" t="str">
        <f t="shared" si="16"/>
        <v>94</v>
      </c>
      <c r="Y71" s="118">
        <v>3723</v>
      </c>
      <c r="Z71" s="118" t="s">
        <v>417</v>
      </c>
      <c r="AB71" s="118" t="str">
        <f t="shared" si="17"/>
        <v>37</v>
      </c>
      <c r="AC71" s="118" t="str">
        <f t="shared" si="18"/>
        <v>372</v>
      </c>
      <c r="AE71" s="118" t="s">
        <v>819</v>
      </c>
      <c r="AF71" s="118" t="s">
        <v>820</v>
      </c>
      <c r="AG71" s="118" t="str">
        <f t="shared" si="9"/>
        <v>A679071</v>
      </c>
      <c r="AH71" s="118" t="str">
        <f>VLOOKUP(AG71,[1]AKT!$C$4:$E$324,3,FALSE)</f>
        <v>0942</v>
      </c>
    </row>
    <row r="72" spans="1:34" x14ac:dyDescent="0.25">
      <c r="A72" s="135">
        <v>61</v>
      </c>
      <c r="B72" s="126" t="str">
        <f t="shared" si="10"/>
        <v>Donacije</v>
      </c>
      <c r="C72" s="135">
        <v>3212</v>
      </c>
      <c r="D72" s="126" t="str">
        <f t="shared" si="11"/>
        <v>Naknade za prijevoz, za rad na terenu i odvojeni život</v>
      </c>
      <c r="E72" s="136" t="s">
        <v>680</v>
      </c>
      <c r="F72" s="126" t="str">
        <f t="shared" si="12"/>
        <v>Rino sprej</v>
      </c>
      <c r="G72" s="126" t="str">
        <f t="shared" si="13"/>
        <v>0942</v>
      </c>
      <c r="H72" s="127">
        <v>965.85971199150572</v>
      </c>
      <c r="I72" s="127">
        <v>0</v>
      </c>
      <c r="J72" s="127">
        <v>500</v>
      </c>
      <c r="K72" s="127">
        <v>277.2</v>
      </c>
      <c r="L72" s="137"/>
      <c r="M72" s="138">
        <v>44105</v>
      </c>
      <c r="N72" s="138">
        <v>45199</v>
      </c>
      <c r="O72" s="137" t="s">
        <v>681</v>
      </c>
      <c r="P72" s="139" t="s">
        <v>682</v>
      </c>
      <c r="Q72" s="128"/>
      <c r="S72" s="118" t="str">
        <f t="shared" si="14"/>
        <v>321</v>
      </c>
      <c r="T72" s="118" t="str">
        <f t="shared" si="15"/>
        <v>32</v>
      </c>
      <c r="U72" s="118" t="str">
        <f t="shared" si="16"/>
        <v>94</v>
      </c>
      <c r="Y72" s="118">
        <v>3811</v>
      </c>
      <c r="Z72" s="118" t="s">
        <v>214</v>
      </c>
      <c r="AB72" s="118" t="str">
        <f t="shared" si="17"/>
        <v>38</v>
      </c>
      <c r="AC72" s="118" t="str">
        <f t="shared" si="18"/>
        <v>381</v>
      </c>
      <c r="AE72" s="118" t="s">
        <v>821</v>
      </c>
      <c r="AF72" s="118" t="s">
        <v>822</v>
      </c>
      <c r="AG72" s="118" t="str">
        <f t="shared" ref="AG72:AG135" si="19">LEFT(AE72,7)</f>
        <v>A679071</v>
      </c>
      <c r="AH72" s="118" t="str">
        <f>VLOOKUP(AG72,[1]AKT!$C$4:$E$324,3,FALSE)</f>
        <v>0942</v>
      </c>
    </row>
    <row r="73" spans="1:34" x14ac:dyDescent="0.25">
      <c r="A73" s="135">
        <v>61</v>
      </c>
      <c r="B73" s="126" t="str">
        <f t="shared" si="10"/>
        <v>Donacije</v>
      </c>
      <c r="C73" s="135">
        <v>3221</v>
      </c>
      <c r="D73" s="126" t="str">
        <f t="shared" si="11"/>
        <v>Uredski materijal i ostali materijalni rashodi</v>
      </c>
      <c r="E73" s="136" t="s">
        <v>680</v>
      </c>
      <c r="F73" s="126" t="str">
        <f t="shared" si="12"/>
        <v>Rino sprej</v>
      </c>
      <c r="G73" s="126" t="str">
        <f t="shared" si="13"/>
        <v>0942</v>
      </c>
      <c r="H73" s="127">
        <v>0</v>
      </c>
      <c r="I73" s="127">
        <v>0</v>
      </c>
      <c r="J73" s="127">
        <v>1500</v>
      </c>
      <c r="K73" s="127">
        <v>856.25</v>
      </c>
      <c r="L73" s="137"/>
      <c r="M73" s="138">
        <v>44105</v>
      </c>
      <c r="N73" s="138">
        <v>45199</v>
      </c>
      <c r="O73" s="137" t="s">
        <v>681</v>
      </c>
      <c r="P73" s="139" t="s">
        <v>682</v>
      </c>
      <c r="Q73" s="128"/>
      <c r="S73" s="118" t="str">
        <f t="shared" si="14"/>
        <v>322</v>
      </c>
      <c r="T73" s="118" t="str">
        <f t="shared" si="15"/>
        <v>32</v>
      </c>
      <c r="U73" s="118" t="str">
        <f t="shared" si="16"/>
        <v>94</v>
      </c>
      <c r="Y73" s="118">
        <v>3812</v>
      </c>
      <c r="Z73" s="118" t="s">
        <v>419</v>
      </c>
      <c r="AB73" s="118" t="str">
        <f t="shared" si="17"/>
        <v>38</v>
      </c>
      <c r="AC73" s="118" t="str">
        <f t="shared" si="18"/>
        <v>381</v>
      </c>
      <c r="AE73" s="118" t="s">
        <v>823</v>
      </c>
      <c r="AF73" s="118" t="s">
        <v>824</v>
      </c>
      <c r="AG73" s="118" t="str">
        <f t="shared" si="19"/>
        <v>A679071</v>
      </c>
      <c r="AH73" s="118" t="str">
        <f>VLOOKUP(AG73,[1]AKT!$C$4:$E$324,3,FALSE)</f>
        <v>0942</v>
      </c>
    </row>
    <row r="74" spans="1:34" x14ac:dyDescent="0.25">
      <c r="A74" s="135">
        <v>61</v>
      </c>
      <c r="B74" s="126" t="str">
        <f t="shared" si="10"/>
        <v>Donacije</v>
      </c>
      <c r="C74" s="135">
        <v>3237</v>
      </c>
      <c r="D74" s="126" t="str">
        <f t="shared" si="11"/>
        <v>Intelektualne i osobne usluge</v>
      </c>
      <c r="E74" s="136" t="s">
        <v>680</v>
      </c>
      <c r="F74" s="126" t="str">
        <f t="shared" si="12"/>
        <v>Rino sprej</v>
      </c>
      <c r="G74" s="126" t="str">
        <f t="shared" si="13"/>
        <v>0942</v>
      </c>
      <c r="H74" s="127">
        <v>7526.9825469506932</v>
      </c>
      <c r="I74" s="127">
        <v>0</v>
      </c>
      <c r="J74" s="127">
        <v>0</v>
      </c>
      <c r="K74" s="127">
        <v>1304</v>
      </c>
      <c r="L74" s="137"/>
      <c r="M74" s="138">
        <v>44105</v>
      </c>
      <c r="N74" s="138">
        <v>45199</v>
      </c>
      <c r="O74" s="137" t="s">
        <v>681</v>
      </c>
      <c r="P74" s="139" t="s">
        <v>682</v>
      </c>
      <c r="Q74" s="128"/>
      <c r="S74" s="118" t="str">
        <f t="shared" si="14"/>
        <v>323</v>
      </c>
      <c r="T74" s="118" t="str">
        <f t="shared" si="15"/>
        <v>32</v>
      </c>
      <c r="U74" s="118" t="str">
        <f t="shared" si="16"/>
        <v>94</v>
      </c>
      <c r="Y74" s="118">
        <v>3813</v>
      </c>
      <c r="Z74" s="118" t="s">
        <v>216</v>
      </c>
      <c r="AB74" s="118" t="str">
        <f t="shared" si="17"/>
        <v>38</v>
      </c>
      <c r="AC74" s="118" t="str">
        <f t="shared" si="18"/>
        <v>381</v>
      </c>
      <c r="AE74" s="118" t="s">
        <v>825</v>
      </c>
      <c r="AF74" s="118" t="s">
        <v>826</v>
      </c>
      <c r="AG74" s="118" t="str">
        <f t="shared" si="19"/>
        <v>A679071</v>
      </c>
      <c r="AH74" s="118" t="str">
        <f>VLOOKUP(AG74,[1]AKT!$C$4:$E$324,3,FALSE)</f>
        <v>0942</v>
      </c>
    </row>
    <row r="75" spans="1:34" x14ac:dyDescent="0.25">
      <c r="A75" s="135">
        <v>51</v>
      </c>
      <c r="B75" s="126" t="str">
        <f t="shared" si="10"/>
        <v>Pomoći EU</v>
      </c>
      <c r="C75" s="135">
        <v>3233</v>
      </c>
      <c r="D75" s="126" t="str">
        <f t="shared" si="11"/>
        <v>Usluge promidžbe i informiranja</v>
      </c>
      <c r="E75" s="136" t="s">
        <v>747</v>
      </c>
      <c r="F75" s="126" t="str">
        <f t="shared" si="12"/>
        <v>VALUECARE - METODOLOGIJA NA VRIJEDNOSTI ZA INTEGRIRANU NjEGU PODRUČENA IcT-om</v>
      </c>
      <c r="G75" s="126" t="str">
        <f t="shared" si="13"/>
        <v>0942</v>
      </c>
      <c r="H75" s="127">
        <v>0</v>
      </c>
      <c r="I75" s="127">
        <v>0</v>
      </c>
      <c r="J75" s="127">
        <v>2000</v>
      </c>
      <c r="K75" s="127">
        <v>2284.66</v>
      </c>
      <c r="L75" s="137"/>
      <c r="M75" s="138">
        <v>43800</v>
      </c>
      <c r="N75" s="138">
        <v>45443</v>
      </c>
      <c r="O75" s="137" t="s">
        <v>748</v>
      </c>
      <c r="P75" s="139" t="s">
        <v>749</v>
      </c>
      <c r="Q75" s="128"/>
      <c r="S75" s="118" t="str">
        <f t="shared" si="14"/>
        <v>323</v>
      </c>
      <c r="T75" s="118" t="str">
        <f t="shared" si="15"/>
        <v>32</v>
      </c>
      <c r="U75" s="118" t="str">
        <f t="shared" si="16"/>
        <v>94</v>
      </c>
      <c r="Y75" s="118">
        <v>3821</v>
      </c>
      <c r="Z75" s="118" t="s">
        <v>220</v>
      </c>
      <c r="AB75" s="118" t="str">
        <f t="shared" si="17"/>
        <v>38</v>
      </c>
      <c r="AC75" s="118" t="str">
        <f t="shared" si="18"/>
        <v>382</v>
      </c>
      <c r="AE75" s="118" t="s">
        <v>827</v>
      </c>
      <c r="AF75" s="118" t="s">
        <v>828</v>
      </c>
      <c r="AG75" s="118" t="str">
        <f t="shared" si="19"/>
        <v>A679071</v>
      </c>
      <c r="AH75" s="118" t="str">
        <f>VLOOKUP(AG75,[1]AKT!$C$4:$E$324,3,FALSE)</f>
        <v>0942</v>
      </c>
    </row>
    <row r="76" spans="1:34" x14ac:dyDescent="0.25">
      <c r="A76" s="135">
        <v>51</v>
      </c>
      <c r="B76" s="126" t="str">
        <f t="shared" si="10"/>
        <v>Pomoći EU</v>
      </c>
      <c r="C76" s="135">
        <v>4221</v>
      </c>
      <c r="D76" s="126" t="str">
        <f t="shared" si="11"/>
        <v>Uredska oprema i namještaj</v>
      </c>
      <c r="E76" s="136" t="s">
        <v>747</v>
      </c>
      <c r="F76" s="126" t="str">
        <f t="shared" si="12"/>
        <v>VALUECARE - METODOLOGIJA NA VRIJEDNOSTI ZA INTEGRIRANU NjEGU PODRUČENA IcT-om</v>
      </c>
      <c r="G76" s="126" t="str">
        <f t="shared" si="13"/>
        <v>0942</v>
      </c>
      <c r="H76" s="127">
        <v>0</v>
      </c>
      <c r="I76" s="127">
        <v>0</v>
      </c>
      <c r="J76" s="127">
        <v>4000</v>
      </c>
      <c r="K76" s="127">
        <v>1305.99</v>
      </c>
      <c r="L76" s="137"/>
      <c r="M76" s="138">
        <v>43800</v>
      </c>
      <c r="N76" s="138">
        <v>45443</v>
      </c>
      <c r="O76" s="137" t="s">
        <v>748</v>
      </c>
      <c r="P76" s="139" t="s">
        <v>749</v>
      </c>
      <c r="Q76" s="128"/>
      <c r="S76" s="118" t="str">
        <f t="shared" si="14"/>
        <v>422</v>
      </c>
      <c r="T76" s="118" t="str">
        <f t="shared" si="15"/>
        <v>42</v>
      </c>
      <c r="U76" s="118" t="str">
        <f t="shared" si="16"/>
        <v>94</v>
      </c>
      <c r="Y76" s="118">
        <v>3831</v>
      </c>
      <c r="Z76" s="118" t="s">
        <v>423</v>
      </c>
      <c r="AB76" s="118" t="str">
        <f t="shared" si="17"/>
        <v>38</v>
      </c>
      <c r="AC76" s="118" t="str">
        <f t="shared" si="18"/>
        <v>383</v>
      </c>
      <c r="AE76" s="118" t="s">
        <v>829</v>
      </c>
      <c r="AF76" s="118" t="s">
        <v>830</v>
      </c>
      <c r="AG76" s="118" t="str">
        <f t="shared" si="19"/>
        <v>A679071</v>
      </c>
      <c r="AH76" s="118" t="str">
        <f>VLOOKUP(AG76,[1]AKT!$C$4:$E$324,3,FALSE)</f>
        <v>0942</v>
      </c>
    </row>
    <row r="77" spans="1:34" x14ac:dyDescent="0.25">
      <c r="A77" s="135">
        <v>51</v>
      </c>
      <c r="B77" s="126" t="str">
        <f t="shared" si="10"/>
        <v>Pomoći EU</v>
      </c>
      <c r="C77" s="135">
        <v>3121</v>
      </c>
      <c r="D77" s="126" t="str">
        <f t="shared" si="11"/>
        <v>Ostali rashodi za zaposlene</v>
      </c>
      <c r="E77" s="136" t="s">
        <v>731</v>
      </c>
      <c r="F77" s="126" t="str">
        <f t="shared" si="12"/>
        <v>Reprogramiranje IEL -a na crijevnoj epitelnoj barijeri tijekom infekcije virusom</v>
      </c>
      <c r="G77" s="126" t="str">
        <f t="shared" si="13"/>
        <v>0942</v>
      </c>
      <c r="H77" s="127">
        <v>404.1449333067888</v>
      </c>
      <c r="I77" s="127">
        <v>0</v>
      </c>
      <c r="J77" s="127">
        <v>600</v>
      </c>
      <c r="K77" s="127">
        <v>600</v>
      </c>
      <c r="L77" s="137"/>
      <c r="M77" s="138">
        <v>44743</v>
      </c>
      <c r="N77" s="138">
        <v>45351</v>
      </c>
      <c r="O77" s="137" t="s">
        <v>732</v>
      </c>
      <c r="P77" s="139" t="s">
        <v>733</v>
      </c>
      <c r="Q77" s="128"/>
      <c r="S77" s="118" t="str">
        <f t="shared" si="14"/>
        <v>312</v>
      </c>
      <c r="T77" s="118" t="str">
        <f t="shared" si="15"/>
        <v>31</v>
      </c>
      <c r="U77" s="118" t="str">
        <f t="shared" si="16"/>
        <v>94</v>
      </c>
      <c r="Y77" s="118">
        <v>3832</v>
      </c>
      <c r="Z77" s="118" t="s">
        <v>425</v>
      </c>
      <c r="AB77" s="118" t="str">
        <f t="shared" si="17"/>
        <v>38</v>
      </c>
      <c r="AC77" s="118" t="str">
        <f t="shared" si="18"/>
        <v>383</v>
      </c>
      <c r="AE77" s="118" t="s">
        <v>831</v>
      </c>
      <c r="AF77" s="118" t="s">
        <v>832</v>
      </c>
      <c r="AG77" s="118" t="str">
        <f t="shared" si="19"/>
        <v>A679071</v>
      </c>
      <c r="AH77" s="118" t="str">
        <f>VLOOKUP(AG77,[1]AKT!$C$4:$E$324,3,FALSE)</f>
        <v>0942</v>
      </c>
    </row>
    <row r="78" spans="1:34" x14ac:dyDescent="0.25">
      <c r="A78" s="135">
        <v>51</v>
      </c>
      <c r="B78" s="126" t="str">
        <f t="shared" si="10"/>
        <v>Pomoći EU</v>
      </c>
      <c r="C78" s="135">
        <v>3211</v>
      </c>
      <c r="D78" s="126" t="str">
        <f t="shared" si="11"/>
        <v>Službena putovanja</v>
      </c>
      <c r="E78" s="136" t="s">
        <v>731</v>
      </c>
      <c r="F78" s="126" t="str">
        <f t="shared" si="12"/>
        <v>Reprogramiranje IEL -a na crijevnoj epitelnoj barijeri tijekom infekcije virusom</v>
      </c>
      <c r="G78" s="126" t="str">
        <f t="shared" si="13"/>
        <v>0942</v>
      </c>
      <c r="H78" s="127">
        <v>1078.9448536731038</v>
      </c>
      <c r="I78" s="127">
        <v>0</v>
      </c>
      <c r="J78" s="127">
        <v>1500</v>
      </c>
      <c r="K78" s="127">
        <v>1055.6524936161854</v>
      </c>
      <c r="L78" s="137"/>
      <c r="M78" s="138">
        <v>44743</v>
      </c>
      <c r="N78" s="138">
        <v>45351</v>
      </c>
      <c r="O78" s="137" t="s">
        <v>732</v>
      </c>
      <c r="P78" s="139" t="s">
        <v>733</v>
      </c>
      <c r="Q78" s="128"/>
      <c r="S78" s="118" t="str">
        <f t="shared" si="14"/>
        <v>321</v>
      </c>
      <c r="T78" s="118" t="str">
        <f t="shared" si="15"/>
        <v>32</v>
      </c>
      <c r="U78" s="118" t="str">
        <f t="shared" si="16"/>
        <v>94</v>
      </c>
      <c r="Y78" s="118">
        <v>3833</v>
      </c>
      <c r="Z78" s="118" t="s">
        <v>427</v>
      </c>
      <c r="AB78" s="118" t="str">
        <f t="shared" si="17"/>
        <v>38</v>
      </c>
      <c r="AC78" s="118" t="str">
        <f t="shared" si="18"/>
        <v>383</v>
      </c>
      <c r="AE78" s="118" t="s">
        <v>833</v>
      </c>
      <c r="AF78" s="118" t="s">
        <v>834</v>
      </c>
      <c r="AG78" s="118" t="str">
        <f t="shared" si="19"/>
        <v>A679071</v>
      </c>
      <c r="AH78" s="118" t="str">
        <f>VLOOKUP(AG78,[1]AKT!$C$4:$E$324,3,FALSE)</f>
        <v>0942</v>
      </c>
    </row>
    <row r="79" spans="1:34" x14ac:dyDescent="0.25">
      <c r="A79" s="135">
        <v>51</v>
      </c>
      <c r="B79" s="126" t="str">
        <f t="shared" si="10"/>
        <v>Pomoći EU</v>
      </c>
      <c r="C79" s="135">
        <v>3212</v>
      </c>
      <c r="D79" s="126" t="str">
        <f t="shared" si="11"/>
        <v>Naknade za prijevoz, za rad na terenu i odvojeni život</v>
      </c>
      <c r="E79" s="136" t="s">
        <v>731</v>
      </c>
      <c r="F79" s="126" t="str">
        <f t="shared" si="12"/>
        <v>Reprogramiranje IEL -a na crijevnoj epitelnoj barijeri tijekom infekcije virusom</v>
      </c>
      <c r="G79" s="126" t="str">
        <f t="shared" si="13"/>
        <v>0942</v>
      </c>
      <c r="H79" s="127">
        <v>691.96097949432601</v>
      </c>
      <c r="I79" s="127">
        <v>0</v>
      </c>
      <c r="J79" s="127">
        <v>700</v>
      </c>
      <c r="K79" s="127">
        <v>286.541490104773</v>
      </c>
      <c r="L79" s="137"/>
      <c r="M79" s="138">
        <v>44743</v>
      </c>
      <c r="N79" s="138">
        <v>45351</v>
      </c>
      <c r="O79" s="137" t="s">
        <v>732</v>
      </c>
      <c r="P79" s="139" t="s">
        <v>733</v>
      </c>
      <c r="Q79" s="128"/>
      <c r="S79" s="118" t="str">
        <f t="shared" si="14"/>
        <v>321</v>
      </c>
      <c r="T79" s="118" t="str">
        <f t="shared" si="15"/>
        <v>32</v>
      </c>
      <c r="U79" s="118" t="str">
        <f t="shared" si="16"/>
        <v>94</v>
      </c>
      <c r="Y79" s="118">
        <v>3834</v>
      </c>
      <c r="Z79" s="118" t="s">
        <v>226</v>
      </c>
      <c r="AB79" s="118" t="str">
        <f t="shared" si="17"/>
        <v>38</v>
      </c>
      <c r="AC79" s="118" t="str">
        <f t="shared" si="18"/>
        <v>383</v>
      </c>
      <c r="AE79" s="118" t="s">
        <v>835</v>
      </c>
      <c r="AF79" s="118" t="s">
        <v>836</v>
      </c>
      <c r="AG79" s="118" t="str">
        <f t="shared" si="19"/>
        <v>A679071</v>
      </c>
      <c r="AH79" s="118" t="str">
        <f>VLOOKUP(AG79,[1]AKT!$C$4:$E$324,3,FALSE)</f>
        <v>0942</v>
      </c>
    </row>
    <row r="80" spans="1:34" x14ac:dyDescent="0.25">
      <c r="A80" s="135">
        <v>51</v>
      </c>
      <c r="B80" s="126" t="str">
        <f t="shared" si="10"/>
        <v>Pomoći EU</v>
      </c>
      <c r="C80" s="135">
        <v>3221</v>
      </c>
      <c r="D80" s="126" t="str">
        <f t="shared" si="11"/>
        <v>Uredski materijal i ostali materijalni rashodi</v>
      </c>
      <c r="E80" s="136" t="s">
        <v>731</v>
      </c>
      <c r="F80" s="126" t="str">
        <f t="shared" si="12"/>
        <v>Reprogramiranje IEL -a na crijevnoj epitelnoj barijeri tijekom infekcije virusom</v>
      </c>
      <c r="G80" s="126" t="str">
        <f t="shared" si="13"/>
        <v>0942</v>
      </c>
      <c r="H80" s="127">
        <v>0</v>
      </c>
      <c r="I80" s="127">
        <v>0</v>
      </c>
      <c r="J80" s="127">
        <v>0</v>
      </c>
      <c r="K80" s="127">
        <v>0</v>
      </c>
      <c r="L80" s="137"/>
      <c r="M80" s="138">
        <v>44743</v>
      </c>
      <c r="N80" s="138">
        <v>45351</v>
      </c>
      <c r="O80" s="137" t="s">
        <v>732</v>
      </c>
      <c r="P80" s="139" t="s">
        <v>733</v>
      </c>
      <c r="Q80" s="128"/>
      <c r="S80" s="118" t="str">
        <f t="shared" si="14"/>
        <v>322</v>
      </c>
      <c r="T80" s="118" t="str">
        <f t="shared" si="15"/>
        <v>32</v>
      </c>
      <c r="U80" s="118" t="str">
        <f t="shared" si="16"/>
        <v>94</v>
      </c>
      <c r="Y80" s="118">
        <v>3835</v>
      </c>
      <c r="Z80" s="118" t="s">
        <v>335</v>
      </c>
      <c r="AB80" s="118" t="str">
        <f t="shared" si="17"/>
        <v>38</v>
      </c>
      <c r="AC80" s="118" t="str">
        <f t="shared" si="18"/>
        <v>383</v>
      </c>
      <c r="AE80" s="118" t="s">
        <v>837</v>
      </c>
      <c r="AF80" s="118" t="s">
        <v>838</v>
      </c>
      <c r="AG80" s="118" t="str">
        <f t="shared" si="19"/>
        <v>A679071</v>
      </c>
      <c r="AH80" s="118" t="str">
        <f>VLOOKUP(AG80,[1]AKT!$C$4:$E$324,3,FALSE)</f>
        <v>0942</v>
      </c>
    </row>
    <row r="81" spans="1:34" x14ac:dyDescent="0.25">
      <c r="A81" s="135">
        <v>51</v>
      </c>
      <c r="B81" s="126" t="str">
        <f t="shared" si="10"/>
        <v>Pomoći EU</v>
      </c>
      <c r="C81" s="135">
        <v>3231</v>
      </c>
      <c r="D81" s="126" t="str">
        <f t="shared" si="11"/>
        <v>Usluge telefona, pošte i prijevoza</v>
      </c>
      <c r="E81" s="136" t="s">
        <v>731</v>
      </c>
      <c r="F81" s="126" t="str">
        <f t="shared" si="12"/>
        <v>Reprogramiranje IEL -a na crijevnoj epitelnoj barijeri tijekom infekcije virusom</v>
      </c>
      <c r="G81" s="126" t="str">
        <f t="shared" si="13"/>
        <v>0942</v>
      </c>
      <c r="H81" s="127">
        <v>10.657641515694472</v>
      </c>
      <c r="I81" s="127">
        <v>0</v>
      </c>
      <c r="J81" s="127">
        <v>200</v>
      </c>
      <c r="K81" s="127">
        <v>109.14144050104383</v>
      </c>
      <c r="L81" s="137"/>
      <c r="M81" s="138">
        <v>44743</v>
      </c>
      <c r="N81" s="138">
        <v>45351</v>
      </c>
      <c r="O81" s="137" t="s">
        <v>732</v>
      </c>
      <c r="P81" s="139" t="s">
        <v>733</v>
      </c>
      <c r="Q81" s="128"/>
      <c r="S81" s="118" t="str">
        <f t="shared" si="14"/>
        <v>323</v>
      </c>
      <c r="T81" s="118" t="str">
        <f t="shared" si="15"/>
        <v>32</v>
      </c>
      <c r="U81" s="118" t="str">
        <f t="shared" si="16"/>
        <v>94</v>
      </c>
      <c r="Y81" s="118">
        <v>3861</v>
      </c>
      <c r="Z81" s="140" t="s">
        <v>839</v>
      </c>
      <c r="AB81" s="118" t="str">
        <f t="shared" si="17"/>
        <v>38</v>
      </c>
      <c r="AC81" s="118" t="str">
        <f t="shared" si="18"/>
        <v>386</v>
      </c>
      <c r="AE81" s="118" t="s">
        <v>840</v>
      </c>
      <c r="AF81" s="118" t="s">
        <v>841</v>
      </c>
      <c r="AG81" s="118" t="str">
        <f t="shared" si="19"/>
        <v>A679071</v>
      </c>
      <c r="AH81" s="118" t="str">
        <f>VLOOKUP(AG81,[1]AKT!$C$4:$E$324,3,FALSE)</f>
        <v>0942</v>
      </c>
    </row>
    <row r="82" spans="1:34" x14ac:dyDescent="0.25">
      <c r="A82" s="135">
        <v>52</v>
      </c>
      <c r="B82" s="126" t="str">
        <f t="shared" si="10"/>
        <v>Ostale pomoći</v>
      </c>
      <c r="C82" s="135">
        <v>3211</v>
      </c>
      <c r="D82" s="126" t="str">
        <f t="shared" si="11"/>
        <v>Službena putovanja</v>
      </c>
      <c r="E82" s="136" t="s">
        <v>789</v>
      </c>
      <c r="F82" s="126" t="str">
        <f t="shared" si="12"/>
        <v>KLIMOD</v>
      </c>
      <c r="G82" s="126" t="str">
        <f t="shared" si="13"/>
        <v>0942</v>
      </c>
      <c r="H82" s="127">
        <v>4301.9828787577144</v>
      </c>
      <c r="I82" s="127">
        <v>0</v>
      </c>
      <c r="J82" s="127">
        <v>500</v>
      </c>
      <c r="K82" s="127">
        <v>165.65066786335814</v>
      </c>
      <c r="L82" s="137"/>
      <c r="M82" s="138">
        <v>43908</v>
      </c>
      <c r="N82" s="138">
        <v>45002</v>
      </c>
      <c r="O82" s="137" t="s">
        <v>790</v>
      </c>
      <c r="P82" s="139" t="s">
        <v>791</v>
      </c>
      <c r="Q82" s="128"/>
      <c r="S82" s="118" t="str">
        <f t="shared" si="14"/>
        <v>321</v>
      </c>
      <c r="T82" s="118" t="str">
        <f t="shared" si="15"/>
        <v>32</v>
      </c>
      <c r="U82" s="118" t="str">
        <f t="shared" si="16"/>
        <v>94</v>
      </c>
      <c r="Y82" s="118">
        <v>3862</v>
      </c>
      <c r="Z82" s="118" t="s">
        <v>842</v>
      </c>
      <c r="AB82" s="118" t="str">
        <f t="shared" si="17"/>
        <v>38</v>
      </c>
      <c r="AC82" s="118" t="str">
        <f t="shared" si="18"/>
        <v>386</v>
      </c>
      <c r="AE82" s="118" t="s">
        <v>843</v>
      </c>
      <c r="AF82" s="118" t="s">
        <v>844</v>
      </c>
      <c r="AG82" s="118" t="str">
        <f t="shared" si="19"/>
        <v>A679071</v>
      </c>
      <c r="AH82" s="118" t="str">
        <f>VLOOKUP(AG82,[1]AKT!$C$4:$E$324,3,FALSE)</f>
        <v>0942</v>
      </c>
    </row>
    <row r="83" spans="1:34" x14ac:dyDescent="0.25">
      <c r="A83" s="135">
        <v>52</v>
      </c>
      <c r="B83" s="126" t="str">
        <f t="shared" si="10"/>
        <v>Ostale pomoći</v>
      </c>
      <c r="C83" s="135">
        <v>3121</v>
      </c>
      <c r="D83" s="126" t="str">
        <f t="shared" si="11"/>
        <v>Ostali rashodi za zaposlene</v>
      </c>
      <c r="E83" s="136" t="s">
        <v>705</v>
      </c>
      <c r="F83" s="126" t="str">
        <f t="shared" si="12"/>
        <v>Biologija citomegalovirusne infekcije u mozgu tijekom razvoja i u latenciji</v>
      </c>
      <c r="G83" s="126" t="str">
        <f t="shared" si="13"/>
        <v>0942</v>
      </c>
      <c r="H83" s="127">
        <v>590.67356825270429</v>
      </c>
      <c r="I83" s="127">
        <v>0</v>
      </c>
      <c r="J83" s="127">
        <v>0</v>
      </c>
      <c r="K83" s="127">
        <v>2100</v>
      </c>
      <c r="L83" s="137"/>
      <c r="M83" s="138" t="s">
        <v>706</v>
      </c>
      <c r="N83" s="138" t="s">
        <v>707</v>
      </c>
      <c r="O83" s="137" t="s">
        <v>708</v>
      </c>
      <c r="P83" s="139" t="s">
        <v>709</v>
      </c>
      <c r="Q83" s="128"/>
      <c r="S83" s="118" t="str">
        <f t="shared" si="14"/>
        <v>312</v>
      </c>
      <c r="T83" s="118" t="str">
        <f t="shared" si="15"/>
        <v>31</v>
      </c>
      <c r="U83" s="118" t="str">
        <f t="shared" si="16"/>
        <v>94</v>
      </c>
      <c r="Y83" s="118">
        <v>3863</v>
      </c>
      <c r="Z83" s="118" t="s">
        <v>845</v>
      </c>
      <c r="AB83" s="118" t="str">
        <f t="shared" si="17"/>
        <v>38</v>
      </c>
      <c r="AC83" s="118" t="str">
        <f t="shared" si="18"/>
        <v>386</v>
      </c>
      <c r="AE83" s="118" t="s">
        <v>846</v>
      </c>
      <c r="AF83" s="118" t="s">
        <v>847</v>
      </c>
      <c r="AG83" s="118" t="str">
        <f t="shared" si="19"/>
        <v>A679071</v>
      </c>
      <c r="AH83" s="118" t="str">
        <f>VLOOKUP(AG83,[1]AKT!$C$4:$E$324,3,FALSE)</f>
        <v>0942</v>
      </c>
    </row>
    <row r="84" spans="1:34" x14ac:dyDescent="0.25">
      <c r="A84" s="135">
        <v>52</v>
      </c>
      <c r="B84" s="126" t="str">
        <f t="shared" si="10"/>
        <v>Ostale pomoći</v>
      </c>
      <c r="C84" s="135">
        <v>3221</v>
      </c>
      <c r="D84" s="126" t="str">
        <f t="shared" si="11"/>
        <v>Uredski materijal i ostali materijalni rashodi</v>
      </c>
      <c r="E84" s="136" t="s">
        <v>705</v>
      </c>
      <c r="F84" s="126" t="str">
        <f t="shared" si="12"/>
        <v>Biologija citomegalovirusne infekcije u mozgu tijekom razvoja i u latenciji</v>
      </c>
      <c r="G84" s="126" t="str">
        <f t="shared" si="13"/>
        <v>0942</v>
      </c>
      <c r="H84" s="127">
        <v>0</v>
      </c>
      <c r="I84" s="127">
        <v>0</v>
      </c>
      <c r="J84" s="127">
        <v>1000</v>
      </c>
      <c r="K84" s="127">
        <v>4352.8900000000003</v>
      </c>
      <c r="L84" s="137"/>
      <c r="M84" s="138" t="s">
        <v>706</v>
      </c>
      <c r="N84" s="138" t="s">
        <v>707</v>
      </c>
      <c r="O84" s="137" t="s">
        <v>708</v>
      </c>
      <c r="P84" s="139" t="s">
        <v>709</v>
      </c>
      <c r="Q84" s="128"/>
      <c r="S84" s="118" t="str">
        <f t="shared" si="14"/>
        <v>322</v>
      </c>
      <c r="T84" s="118" t="str">
        <f t="shared" si="15"/>
        <v>32</v>
      </c>
      <c r="U84" s="118" t="str">
        <f t="shared" si="16"/>
        <v>94</v>
      </c>
      <c r="Y84" s="118">
        <v>4111</v>
      </c>
      <c r="Z84" s="118" t="s">
        <v>346</v>
      </c>
      <c r="AB84" s="118" t="str">
        <f t="shared" si="17"/>
        <v>41</v>
      </c>
      <c r="AC84" s="118" t="str">
        <f t="shared" si="18"/>
        <v>411</v>
      </c>
      <c r="AE84" s="118" t="s">
        <v>848</v>
      </c>
      <c r="AF84" s="118" t="s">
        <v>849</v>
      </c>
      <c r="AG84" s="118" t="str">
        <f t="shared" si="19"/>
        <v>A679071</v>
      </c>
      <c r="AH84" s="118" t="str">
        <f>VLOOKUP(AG84,[1]AKT!$C$4:$E$324,3,FALSE)</f>
        <v>0942</v>
      </c>
    </row>
    <row r="85" spans="1:34" x14ac:dyDescent="0.25">
      <c r="A85" s="135">
        <v>52</v>
      </c>
      <c r="B85" s="126" t="str">
        <f t="shared" si="10"/>
        <v>Ostale pomoći</v>
      </c>
      <c r="C85" s="135">
        <v>3225</v>
      </c>
      <c r="D85" s="126" t="str">
        <f t="shared" si="11"/>
        <v>Sitni inventar i auto gume</v>
      </c>
      <c r="E85" s="136" t="s">
        <v>705</v>
      </c>
      <c r="F85" s="126" t="str">
        <f t="shared" si="12"/>
        <v>Biologija citomegalovirusne infekcije u mozgu tijekom razvoja i u latenciji</v>
      </c>
      <c r="G85" s="126" t="str">
        <f t="shared" si="13"/>
        <v>0942</v>
      </c>
      <c r="H85" s="127">
        <v>0</v>
      </c>
      <c r="I85" s="127">
        <v>0</v>
      </c>
      <c r="J85" s="127">
        <v>0</v>
      </c>
      <c r="K85" s="127">
        <v>606.63</v>
      </c>
      <c r="L85" s="137"/>
      <c r="M85" s="138" t="s">
        <v>706</v>
      </c>
      <c r="N85" s="138" t="s">
        <v>707</v>
      </c>
      <c r="O85" s="137" t="s">
        <v>708</v>
      </c>
      <c r="P85" s="139" t="s">
        <v>709</v>
      </c>
      <c r="Q85" s="128"/>
      <c r="S85" s="118" t="str">
        <f t="shared" si="14"/>
        <v>322</v>
      </c>
      <c r="T85" s="118" t="str">
        <f t="shared" si="15"/>
        <v>32</v>
      </c>
      <c r="U85" s="118" t="str">
        <f t="shared" si="16"/>
        <v>94</v>
      </c>
      <c r="Y85" s="118">
        <v>4113</v>
      </c>
      <c r="Z85" s="118" t="s">
        <v>850</v>
      </c>
      <c r="AB85" s="118" t="str">
        <f t="shared" si="17"/>
        <v>41</v>
      </c>
      <c r="AC85" s="118" t="str">
        <f t="shared" si="18"/>
        <v>411</v>
      </c>
      <c r="AE85" s="118" t="s">
        <v>851</v>
      </c>
      <c r="AF85" s="118" t="s">
        <v>852</v>
      </c>
      <c r="AG85" s="118" t="str">
        <f t="shared" si="19"/>
        <v>A679071</v>
      </c>
      <c r="AH85" s="118" t="str">
        <f>VLOOKUP(AG85,[1]AKT!$C$4:$E$324,3,FALSE)</f>
        <v>0942</v>
      </c>
    </row>
    <row r="86" spans="1:34" x14ac:dyDescent="0.25">
      <c r="A86" s="135">
        <v>52</v>
      </c>
      <c r="B86" s="126" t="str">
        <f t="shared" si="10"/>
        <v>Ostale pomoći</v>
      </c>
      <c r="C86" s="135">
        <v>3299</v>
      </c>
      <c r="D86" s="126" t="str">
        <f t="shared" si="11"/>
        <v>Ostali nespomenuti rashodi poslovanja</v>
      </c>
      <c r="E86" s="136" t="s">
        <v>705</v>
      </c>
      <c r="F86" s="126" t="str">
        <f t="shared" si="12"/>
        <v>Biologija citomegalovirusne infekcije u mozgu tijekom razvoja i u latenciji</v>
      </c>
      <c r="G86" s="126" t="str">
        <f t="shared" si="13"/>
        <v>0942</v>
      </c>
      <c r="H86" s="127">
        <v>0</v>
      </c>
      <c r="I86" s="127">
        <v>0</v>
      </c>
      <c r="J86" s="127">
        <v>0</v>
      </c>
      <c r="K86" s="127">
        <v>3191.56</v>
      </c>
      <c r="L86" s="137"/>
      <c r="M86" s="138" t="s">
        <v>706</v>
      </c>
      <c r="N86" s="138" t="s">
        <v>707</v>
      </c>
      <c r="O86" s="137" t="s">
        <v>708</v>
      </c>
      <c r="P86" s="139" t="s">
        <v>709</v>
      </c>
      <c r="Q86" s="128"/>
      <c r="S86" s="118" t="str">
        <f t="shared" si="14"/>
        <v>329</v>
      </c>
      <c r="T86" s="118" t="str">
        <f t="shared" si="15"/>
        <v>32</v>
      </c>
      <c r="U86" s="118" t="str">
        <f t="shared" si="16"/>
        <v>94</v>
      </c>
      <c r="Y86" s="118">
        <v>4122</v>
      </c>
      <c r="Z86" s="118" t="s">
        <v>853</v>
      </c>
      <c r="AB86" s="118" t="str">
        <f t="shared" si="17"/>
        <v>41</v>
      </c>
      <c r="AC86" s="118" t="str">
        <f t="shared" si="18"/>
        <v>412</v>
      </c>
      <c r="AE86" s="118" t="s">
        <v>854</v>
      </c>
      <c r="AF86" s="118" t="s">
        <v>855</v>
      </c>
      <c r="AG86" s="118" t="str">
        <f t="shared" si="19"/>
        <v>A679071</v>
      </c>
      <c r="AH86" s="118" t="str">
        <f>VLOOKUP(AG86,[1]AKT!$C$4:$E$324,3,FALSE)</f>
        <v>0942</v>
      </c>
    </row>
    <row r="87" spans="1:34" x14ac:dyDescent="0.25">
      <c r="A87" s="135">
        <v>52</v>
      </c>
      <c r="B87" s="126" t="str">
        <f t="shared" si="10"/>
        <v>Ostale pomoći</v>
      </c>
      <c r="C87" s="135">
        <v>3431</v>
      </c>
      <c r="D87" s="126" t="str">
        <f t="shared" si="11"/>
        <v>Bankarske usluge i usluge platnog prometa</v>
      </c>
      <c r="E87" s="136" t="s">
        <v>705</v>
      </c>
      <c r="F87" s="126" t="str">
        <f t="shared" si="12"/>
        <v>Biologija citomegalovirusne infekcije u mozgu tijekom razvoja i u latenciji</v>
      </c>
      <c r="G87" s="126" t="str">
        <f t="shared" si="13"/>
        <v>0942</v>
      </c>
      <c r="H87" s="127">
        <v>0</v>
      </c>
      <c r="I87" s="127">
        <v>0</v>
      </c>
      <c r="J87" s="127">
        <v>0</v>
      </c>
      <c r="K87" s="127">
        <v>40.159999999999997</v>
      </c>
      <c r="L87" s="137"/>
      <c r="M87" s="138" t="s">
        <v>706</v>
      </c>
      <c r="N87" s="138" t="s">
        <v>707</v>
      </c>
      <c r="O87" s="137" t="s">
        <v>708</v>
      </c>
      <c r="P87" s="139" t="s">
        <v>709</v>
      </c>
      <c r="Q87" s="128"/>
      <c r="S87" s="118" t="str">
        <f t="shared" si="14"/>
        <v>343</v>
      </c>
      <c r="T87" s="118" t="str">
        <f t="shared" si="15"/>
        <v>34</v>
      </c>
      <c r="U87" s="118" t="str">
        <f t="shared" si="16"/>
        <v>94</v>
      </c>
      <c r="Y87" s="118">
        <v>4123</v>
      </c>
      <c r="Z87" s="118" t="s">
        <v>232</v>
      </c>
      <c r="AB87" s="118" t="str">
        <f t="shared" si="17"/>
        <v>41</v>
      </c>
      <c r="AC87" s="118" t="str">
        <f t="shared" si="18"/>
        <v>412</v>
      </c>
      <c r="AE87" s="118" t="s">
        <v>859</v>
      </c>
      <c r="AF87" s="118" t="s">
        <v>860</v>
      </c>
      <c r="AG87" s="118" t="str">
        <f t="shared" si="19"/>
        <v>A679071</v>
      </c>
      <c r="AH87" s="118" t="str">
        <f>VLOOKUP(AG87,[1]AKT!$C$4:$E$324,3,FALSE)</f>
        <v>0942</v>
      </c>
    </row>
    <row r="88" spans="1:34" x14ac:dyDescent="0.25">
      <c r="A88" s="135">
        <v>52</v>
      </c>
      <c r="B88" s="126" t="str">
        <f t="shared" si="10"/>
        <v>Ostale pomoći</v>
      </c>
      <c r="C88" s="135">
        <v>3236</v>
      </c>
      <c r="D88" s="126" t="str">
        <f t="shared" si="11"/>
        <v>Zdravstvene i veterinarske usluge</v>
      </c>
      <c r="E88" s="136" t="s">
        <v>705</v>
      </c>
      <c r="F88" s="126" t="str">
        <f t="shared" si="12"/>
        <v>Biologija citomegalovirusne infekcije u mozgu tijekom razvoja i u latenciji</v>
      </c>
      <c r="G88" s="126" t="str">
        <f t="shared" si="13"/>
        <v>0942</v>
      </c>
      <c r="H88" s="127">
        <v>0</v>
      </c>
      <c r="I88" s="127">
        <v>0</v>
      </c>
      <c r="J88" s="127">
        <v>0</v>
      </c>
      <c r="K88" s="127">
        <v>3510.7</v>
      </c>
      <c r="L88" s="137"/>
      <c r="M88" s="138" t="s">
        <v>706</v>
      </c>
      <c r="N88" s="138" t="s">
        <v>707</v>
      </c>
      <c r="O88" s="137" t="s">
        <v>708</v>
      </c>
      <c r="P88" s="139" t="s">
        <v>709</v>
      </c>
      <c r="Q88" s="128"/>
      <c r="S88" s="118" t="str">
        <f t="shared" si="14"/>
        <v>323</v>
      </c>
      <c r="T88" s="118" t="str">
        <f t="shared" si="15"/>
        <v>32</v>
      </c>
      <c r="U88" s="118" t="str">
        <f t="shared" si="16"/>
        <v>94</v>
      </c>
      <c r="Y88" s="118">
        <v>4124</v>
      </c>
      <c r="Z88" s="118" t="s">
        <v>350</v>
      </c>
      <c r="AB88" s="118" t="str">
        <f t="shared" si="17"/>
        <v>41</v>
      </c>
      <c r="AC88" s="118" t="str">
        <f t="shared" si="18"/>
        <v>412</v>
      </c>
      <c r="AE88" s="118" t="s">
        <v>861</v>
      </c>
      <c r="AF88" s="118" t="s">
        <v>862</v>
      </c>
      <c r="AG88" s="118" t="str">
        <f t="shared" si="19"/>
        <v>A679071</v>
      </c>
      <c r="AH88" s="118" t="str">
        <f>VLOOKUP(AG88,[1]AKT!$C$4:$E$324,3,FALSE)</f>
        <v>0942</v>
      </c>
    </row>
    <row r="89" spans="1:34" x14ac:dyDescent="0.25">
      <c r="A89" s="135">
        <v>52</v>
      </c>
      <c r="B89" s="126" t="str">
        <f t="shared" si="10"/>
        <v>Ostale pomoći</v>
      </c>
      <c r="C89" s="135">
        <v>4224</v>
      </c>
      <c r="D89" s="126" t="str">
        <f t="shared" si="11"/>
        <v>Medicinska i laboratorijska oprema</v>
      </c>
      <c r="E89" s="136" t="s">
        <v>705</v>
      </c>
      <c r="F89" s="126" t="str">
        <f t="shared" si="12"/>
        <v>Biologija citomegalovirusne infekcije u mozgu tijekom razvoja i u latenciji</v>
      </c>
      <c r="G89" s="126" t="str">
        <f t="shared" si="13"/>
        <v>0942</v>
      </c>
      <c r="H89" s="127">
        <v>0</v>
      </c>
      <c r="I89" s="127">
        <v>0</v>
      </c>
      <c r="J89" s="127">
        <v>0</v>
      </c>
      <c r="K89" s="127">
        <v>18959.98</v>
      </c>
      <c r="L89" s="137"/>
      <c r="M89" s="138" t="s">
        <v>706</v>
      </c>
      <c r="N89" s="138" t="s">
        <v>707</v>
      </c>
      <c r="O89" s="137" t="s">
        <v>708</v>
      </c>
      <c r="P89" s="139" t="s">
        <v>709</v>
      </c>
      <c r="Q89" s="128"/>
      <c r="S89" s="118" t="str">
        <f t="shared" si="14"/>
        <v>422</v>
      </c>
      <c r="T89" s="118" t="str">
        <f t="shared" si="15"/>
        <v>42</v>
      </c>
      <c r="U89" s="118" t="str">
        <f t="shared" si="16"/>
        <v>94</v>
      </c>
      <c r="Y89" s="118">
        <v>4126</v>
      </c>
      <c r="Z89" s="118" t="s">
        <v>434</v>
      </c>
      <c r="AB89" s="118" t="str">
        <f t="shared" si="17"/>
        <v>41</v>
      </c>
      <c r="AC89" s="118" t="str">
        <f t="shared" si="18"/>
        <v>412</v>
      </c>
      <c r="AE89" s="118" t="s">
        <v>863</v>
      </c>
      <c r="AF89" s="118" t="s">
        <v>864</v>
      </c>
      <c r="AG89" s="118" t="str">
        <f t="shared" si="19"/>
        <v>A679071</v>
      </c>
      <c r="AH89" s="118" t="str">
        <f>VLOOKUP(AG89,[1]AKT!$C$4:$E$324,3,FALSE)</f>
        <v>0942</v>
      </c>
    </row>
    <row r="90" spans="1:34" x14ac:dyDescent="0.25">
      <c r="A90" s="135">
        <v>563</v>
      </c>
      <c r="B90" s="126" t="str">
        <f t="shared" si="10"/>
        <v>Europski fond za regionalni razvoj (ERDF)</v>
      </c>
      <c r="C90" s="135">
        <v>3121</v>
      </c>
      <c r="D90" s="126" t="str">
        <f t="shared" si="11"/>
        <v>Ostali rashodi za zaposlene</v>
      </c>
      <c r="E90" s="136" t="s">
        <v>632</v>
      </c>
      <c r="F90" s="126" t="str">
        <f t="shared" si="12"/>
        <v>Vrhunska istraživanja Znanstvenih centara izvrsnosti</v>
      </c>
      <c r="G90" s="126" t="str">
        <f t="shared" si="13"/>
        <v>0942</v>
      </c>
      <c r="H90" s="127">
        <v>4038.3303470701435</v>
      </c>
      <c r="I90" s="127">
        <v>0</v>
      </c>
      <c r="J90" s="127">
        <v>0</v>
      </c>
      <c r="K90" s="127">
        <v>1800</v>
      </c>
      <c r="L90" s="137"/>
      <c r="M90" s="138">
        <v>43009</v>
      </c>
      <c r="N90" s="138">
        <v>45260</v>
      </c>
      <c r="O90" s="137" t="s">
        <v>633</v>
      </c>
      <c r="P90" s="139" t="s">
        <v>634</v>
      </c>
      <c r="Q90" s="128"/>
      <c r="S90" s="118" t="str">
        <f t="shared" si="14"/>
        <v>312</v>
      </c>
      <c r="T90" s="118" t="str">
        <f t="shared" si="15"/>
        <v>31</v>
      </c>
      <c r="U90" s="118" t="str">
        <f t="shared" si="16"/>
        <v>94</v>
      </c>
      <c r="Y90" s="118">
        <v>4211</v>
      </c>
      <c r="Z90" s="118" t="s">
        <v>356</v>
      </c>
      <c r="AB90" s="118" t="str">
        <f t="shared" si="17"/>
        <v>42</v>
      </c>
      <c r="AC90" s="118" t="str">
        <f t="shared" si="18"/>
        <v>421</v>
      </c>
      <c r="AE90" s="118" t="s">
        <v>865</v>
      </c>
      <c r="AF90" s="118" t="s">
        <v>866</v>
      </c>
      <c r="AG90" s="118" t="str">
        <f t="shared" si="19"/>
        <v>A679071</v>
      </c>
      <c r="AH90" s="118" t="str">
        <f>VLOOKUP(AG90,[1]AKT!$C$4:$E$324,3,FALSE)</f>
        <v>0942</v>
      </c>
    </row>
    <row r="91" spans="1:34" x14ac:dyDescent="0.25">
      <c r="A91" s="135">
        <v>563</v>
      </c>
      <c r="B91" s="126" t="str">
        <f t="shared" si="10"/>
        <v>Europski fond za regionalni razvoj (ERDF)</v>
      </c>
      <c r="C91" s="135">
        <v>3212</v>
      </c>
      <c r="D91" s="126" t="str">
        <f t="shared" si="11"/>
        <v>Naknade za prijevoz, za rad na terenu i odvojeni život</v>
      </c>
      <c r="E91" s="136" t="s">
        <v>632</v>
      </c>
      <c r="F91" s="126" t="str">
        <f t="shared" si="12"/>
        <v>Vrhunska istraživanja Znanstvenih centara izvrsnosti</v>
      </c>
      <c r="G91" s="126" t="str">
        <f t="shared" si="13"/>
        <v>0942</v>
      </c>
      <c r="H91" s="127">
        <v>2571.4446877695927</v>
      </c>
      <c r="I91" s="127">
        <v>0</v>
      </c>
      <c r="J91" s="127">
        <v>0</v>
      </c>
      <c r="K91" s="127">
        <v>2954</v>
      </c>
      <c r="L91" s="137"/>
      <c r="M91" s="138">
        <v>43009</v>
      </c>
      <c r="N91" s="138">
        <v>45260</v>
      </c>
      <c r="O91" s="137" t="s">
        <v>633</v>
      </c>
      <c r="P91" s="139" t="s">
        <v>634</v>
      </c>
      <c r="Q91" s="128"/>
      <c r="S91" s="118" t="str">
        <f t="shared" si="14"/>
        <v>321</v>
      </c>
      <c r="T91" s="118" t="str">
        <f t="shared" si="15"/>
        <v>32</v>
      </c>
      <c r="U91" s="118" t="str">
        <f t="shared" si="16"/>
        <v>94</v>
      </c>
      <c r="Y91" s="118">
        <v>4212</v>
      </c>
      <c r="Z91" s="118" t="s">
        <v>238</v>
      </c>
      <c r="AB91" s="118" t="str">
        <f t="shared" si="17"/>
        <v>42</v>
      </c>
      <c r="AC91" s="118" t="str">
        <f t="shared" si="18"/>
        <v>421</v>
      </c>
      <c r="AE91" s="118" t="s">
        <v>867</v>
      </c>
      <c r="AF91" s="118" t="s">
        <v>868</v>
      </c>
      <c r="AG91" s="118" t="str">
        <f t="shared" si="19"/>
        <v>A679071</v>
      </c>
      <c r="AH91" s="118" t="str">
        <f>VLOOKUP(AG91,[1]AKT!$C$4:$E$324,3,FALSE)</f>
        <v>0942</v>
      </c>
    </row>
    <row r="92" spans="1:34" x14ac:dyDescent="0.25">
      <c r="A92" s="135">
        <v>563</v>
      </c>
      <c r="B92" s="126" t="str">
        <f t="shared" si="10"/>
        <v>Europski fond za regionalni razvoj (ERDF)</v>
      </c>
      <c r="C92" s="135">
        <v>3232</v>
      </c>
      <c r="D92" s="126" t="str">
        <f t="shared" si="11"/>
        <v>Usluge tekućeg i investicijskog održavanja</v>
      </c>
      <c r="E92" s="136" t="s">
        <v>632</v>
      </c>
      <c r="F92" s="126" t="str">
        <f t="shared" si="12"/>
        <v>Vrhunska istraživanja Znanstvenih centara izvrsnosti</v>
      </c>
      <c r="G92" s="126" t="str">
        <f t="shared" si="13"/>
        <v>0942</v>
      </c>
      <c r="H92" s="127">
        <v>34891</v>
      </c>
      <c r="I92" s="127">
        <v>0</v>
      </c>
      <c r="J92" s="127">
        <v>0</v>
      </c>
      <c r="K92" s="127">
        <v>13200</v>
      </c>
      <c r="L92" s="137"/>
      <c r="M92" s="138">
        <v>43009</v>
      </c>
      <c r="N92" s="138">
        <v>45260</v>
      </c>
      <c r="O92" s="137" t="s">
        <v>633</v>
      </c>
      <c r="P92" s="139" t="s">
        <v>634</v>
      </c>
      <c r="Q92" s="128"/>
      <c r="S92" s="118" t="str">
        <f t="shared" si="14"/>
        <v>323</v>
      </c>
      <c r="T92" s="118" t="str">
        <f t="shared" si="15"/>
        <v>32</v>
      </c>
      <c r="U92" s="118" t="str">
        <f t="shared" si="16"/>
        <v>94</v>
      </c>
      <c r="Y92" s="118">
        <v>4213</v>
      </c>
      <c r="Z92" s="118" t="s">
        <v>869</v>
      </c>
      <c r="AB92" s="118" t="str">
        <f t="shared" si="17"/>
        <v>42</v>
      </c>
      <c r="AC92" s="118" t="str">
        <f t="shared" si="18"/>
        <v>421</v>
      </c>
      <c r="AE92" s="118" t="s">
        <v>870</v>
      </c>
      <c r="AF92" s="118" t="s">
        <v>641</v>
      </c>
      <c r="AG92" s="118" t="str">
        <f t="shared" si="19"/>
        <v>A679071</v>
      </c>
      <c r="AH92" s="118" t="str">
        <f>VLOOKUP(AG92,[1]AKT!$C$4:$E$324,3,FALSE)</f>
        <v>0942</v>
      </c>
    </row>
    <row r="93" spans="1:34" x14ac:dyDescent="0.25">
      <c r="A93" s="135">
        <v>563</v>
      </c>
      <c r="B93" s="126" t="str">
        <f t="shared" si="10"/>
        <v>Europski fond za regionalni razvoj (ERDF)</v>
      </c>
      <c r="C93" s="135">
        <v>3223</v>
      </c>
      <c r="D93" s="126" t="str">
        <f t="shared" si="11"/>
        <v>Energija</v>
      </c>
      <c r="E93" s="136" t="s">
        <v>632</v>
      </c>
      <c r="F93" s="126" t="str">
        <f t="shared" si="12"/>
        <v>Vrhunska istraživanja Znanstvenih centara izvrsnosti</v>
      </c>
      <c r="G93" s="126" t="str">
        <f t="shared" si="13"/>
        <v>0942</v>
      </c>
      <c r="H93" s="127">
        <v>0</v>
      </c>
      <c r="I93" s="127">
        <v>0</v>
      </c>
      <c r="J93" s="127">
        <v>0</v>
      </c>
      <c r="K93" s="127">
        <v>0</v>
      </c>
      <c r="L93" s="137"/>
      <c r="M93" s="138">
        <v>43009</v>
      </c>
      <c r="N93" s="138">
        <v>45260</v>
      </c>
      <c r="O93" s="137" t="s">
        <v>633</v>
      </c>
      <c r="P93" s="139" t="s">
        <v>634</v>
      </c>
      <c r="Q93" s="128"/>
      <c r="S93" s="118" t="str">
        <f t="shared" si="14"/>
        <v>322</v>
      </c>
      <c r="T93" s="118" t="str">
        <f t="shared" si="15"/>
        <v>32</v>
      </c>
      <c r="U93" s="118" t="str">
        <f t="shared" si="16"/>
        <v>94</v>
      </c>
      <c r="Y93" s="118">
        <v>4214</v>
      </c>
      <c r="Z93" s="118" t="s">
        <v>437</v>
      </c>
      <c r="AB93" s="118" t="str">
        <f t="shared" si="17"/>
        <v>42</v>
      </c>
      <c r="AC93" s="118" t="str">
        <f t="shared" si="18"/>
        <v>421</v>
      </c>
      <c r="AE93" s="118" t="s">
        <v>871</v>
      </c>
      <c r="AF93" s="118" t="s">
        <v>872</v>
      </c>
      <c r="AG93" s="118" t="str">
        <f t="shared" si="19"/>
        <v>A679072</v>
      </c>
      <c r="AH93" s="118" t="str">
        <f>VLOOKUP(AG93,[1]AKT!$C$4:$E$324,3,FALSE)</f>
        <v>0942</v>
      </c>
    </row>
    <row r="94" spans="1:34" x14ac:dyDescent="0.25">
      <c r="A94" s="135">
        <v>563</v>
      </c>
      <c r="B94" s="126" t="str">
        <f t="shared" si="10"/>
        <v>Europski fond za regionalni razvoj (ERDF)</v>
      </c>
      <c r="C94" s="135">
        <v>3225</v>
      </c>
      <c r="D94" s="126" t="str">
        <f t="shared" si="11"/>
        <v>Sitni inventar i auto gume</v>
      </c>
      <c r="E94" s="136" t="s">
        <v>632</v>
      </c>
      <c r="F94" s="126" t="str">
        <f t="shared" si="12"/>
        <v>Vrhunska istraživanja Znanstvenih centara izvrsnosti</v>
      </c>
      <c r="G94" s="126" t="str">
        <f t="shared" si="13"/>
        <v>0942</v>
      </c>
      <c r="H94" s="127">
        <v>1993.1554847700577</v>
      </c>
      <c r="I94" s="127">
        <v>0</v>
      </c>
      <c r="J94" s="127">
        <v>0</v>
      </c>
      <c r="K94" s="127">
        <v>0</v>
      </c>
      <c r="L94" s="137"/>
      <c r="M94" s="138">
        <v>43009</v>
      </c>
      <c r="N94" s="138">
        <v>45260</v>
      </c>
      <c r="O94" s="137" t="s">
        <v>633</v>
      </c>
      <c r="P94" s="139" t="s">
        <v>634</v>
      </c>
      <c r="Q94" s="128"/>
      <c r="S94" s="118" t="str">
        <f t="shared" si="14"/>
        <v>322</v>
      </c>
      <c r="T94" s="118" t="str">
        <f t="shared" si="15"/>
        <v>32</v>
      </c>
      <c r="U94" s="118" t="str">
        <f t="shared" si="16"/>
        <v>94</v>
      </c>
      <c r="Y94" s="118">
        <v>4221</v>
      </c>
      <c r="Z94" s="118" t="s">
        <v>242</v>
      </c>
      <c r="AB94" s="118" t="str">
        <f t="shared" si="17"/>
        <v>42</v>
      </c>
      <c r="AC94" s="118" t="str">
        <f t="shared" si="18"/>
        <v>422</v>
      </c>
      <c r="AE94" s="118" t="s">
        <v>873</v>
      </c>
      <c r="AF94" s="118" t="s">
        <v>874</v>
      </c>
      <c r="AG94" s="118" t="str">
        <f t="shared" si="19"/>
        <v>A679072</v>
      </c>
      <c r="AH94" s="118" t="str">
        <f>VLOOKUP(AG94,[1]AKT!$C$4:$E$324,3,FALSE)</f>
        <v>0942</v>
      </c>
    </row>
    <row r="95" spans="1:34" x14ac:dyDescent="0.25">
      <c r="A95" s="135">
        <v>563</v>
      </c>
      <c r="B95" s="126" t="str">
        <f t="shared" si="10"/>
        <v>Europski fond za regionalni razvoj (ERDF)</v>
      </c>
      <c r="C95" s="135">
        <v>3241</v>
      </c>
      <c r="D95" s="126" t="str">
        <f t="shared" si="11"/>
        <v>Naknade troškova osobama izvan radnog odnosa</v>
      </c>
      <c r="E95" s="136" t="s">
        <v>632</v>
      </c>
      <c r="F95" s="126" t="str">
        <f t="shared" si="12"/>
        <v>Vrhunska istraživanja Znanstvenih centara izvrsnosti</v>
      </c>
      <c r="G95" s="126" t="str">
        <f t="shared" si="13"/>
        <v>0942</v>
      </c>
      <c r="H95" s="127">
        <v>9667.7457030990772</v>
      </c>
      <c r="I95" s="127">
        <v>0</v>
      </c>
      <c r="J95" s="127">
        <v>0</v>
      </c>
      <c r="K95" s="127">
        <v>796</v>
      </c>
      <c r="L95" s="137"/>
      <c r="M95" s="138">
        <v>43009</v>
      </c>
      <c r="N95" s="138">
        <v>45260</v>
      </c>
      <c r="O95" s="137" t="s">
        <v>633</v>
      </c>
      <c r="P95" s="139" t="s">
        <v>634</v>
      </c>
      <c r="Q95" s="128"/>
      <c r="S95" s="118" t="str">
        <f t="shared" si="14"/>
        <v>324</v>
      </c>
      <c r="T95" s="118" t="str">
        <f t="shared" si="15"/>
        <v>32</v>
      </c>
      <c r="U95" s="118" t="str">
        <f t="shared" si="16"/>
        <v>94</v>
      </c>
      <c r="Y95" s="118">
        <v>4222</v>
      </c>
      <c r="Z95" s="118" t="s">
        <v>439</v>
      </c>
      <c r="AB95" s="118" t="str">
        <f t="shared" si="17"/>
        <v>42</v>
      </c>
      <c r="AC95" s="118" t="str">
        <f t="shared" si="18"/>
        <v>422</v>
      </c>
      <c r="AE95" s="118" t="s">
        <v>875</v>
      </c>
      <c r="AF95" s="118" t="s">
        <v>876</v>
      </c>
      <c r="AG95" s="118" t="str">
        <f t="shared" si="19"/>
        <v>A679072</v>
      </c>
      <c r="AH95" s="118" t="str">
        <f>VLOOKUP(AG95,[1]AKT!$C$4:$E$324,3,FALSE)</f>
        <v>0942</v>
      </c>
    </row>
    <row r="96" spans="1:34" x14ac:dyDescent="0.25">
      <c r="A96" s="135">
        <v>12</v>
      </c>
      <c r="B96" s="126" t="str">
        <f t="shared" si="10"/>
        <v>Sredstva učešća za pomoći</v>
      </c>
      <c r="C96" s="135">
        <v>3691</v>
      </c>
      <c r="D96" s="126" t="str">
        <f t="shared" si="11"/>
        <v>Tekući prijenosi između proračunskih korisnika istog proraču</v>
      </c>
      <c r="E96" s="136" t="s">
        <v>632</v>
      </c>
      <c r="F96" s="126" t="str">
        <f t="shared" si="12"/>
        <v>Vrhunska istraživanja Znanstvenih centara izvrsnosti</v>
      </c>
      <c r="G96" s="126" t="str">
        <f t="shared" si="13"/>
        <v>0942</v>
      </c>
      <c r="H96" s="127">
        <v>0</v>
      </c>
      <c r="I96" s="127">
        <v>0</v>
      </c>
      <c r="J96" s="127">
        <v>0</v>
      </c>
      <c r="K96" s="127">
        <v>6320</v>
      </c>
      <c r="L96" s="137"/>
      <c r="M96" s="138">
        <v>43009</v>
      </c>
      <c r="N96" s="138">
        <v>45260</v>
      </c>
      <c r="O96" s="137" t="s">
        <v>633</v>
      </c>
      <c r="P96" s="139" t="s">
        <v>634</v>
      </c>
      <c r="Q96" s="128" t="s">
        <v>677</v>
      </c>
      <c r="S96" s="118" t="str">
        <f t="shared" si="14"/>
        <v>369</v>
      </c>
      <c r="T96" s="118" t="str">
        <f t="shared" si="15"/>
        <v>36</v>
      </c>
      <c r="U96" s="118" t="str">
        <f t="shared" si="16"/>
        <v>94</v>
      </c>
      <c r="Y96" s="118">
        <v>4223</v>
      </c>
      <c r="Z96" s="118" t="s">
        <v>441</v>
      </c>
      <c r="AB96" s="118" t="str">
        <f t="shared" si="17"/>
        <v>42</v>
      </c>
      <c r="AC96" s="118" t="str">
        <f t="shared" si="18"/>
        <v>422</v>
      </c>
      <c r="AE96" s="118" t="s">
        <v>877</v>
      </c>
      <c r="AF96" s="118" t="s">
        <v>878</v>
      </c>
      <c r="AG96" s="118" t="str">
        <f t="shared" si="19"/>
        <v>A679072</v>
      </c>
      <c r="AH96" s="118" t="str">
        <f>VLOOKUP(AG96,[1]AKT!$C$4:$E$324,3,FALSE)</f>
        <v>0942</v>
      </c>
    </row>
    <row r="97" spans="1:34" x14ac:dyDescent="0.25">
      <c r="A97" s="135">
        <v>52</v>
      </c>
      <c r="B97" s="126" t="str">
        <f t="shared" si="10"/>
        <v>Ostale pomoći</v>
      </c>
      <c r="C97" s="135">
        <v>3211</v>
      </c>
      <c r="D97" s="126" t="str">
        <f t="shared" si="11"/>
        <v>Službena putovanja</v>
      </c>
      <c r="E97" s="136" t="s">
        <v>954</v>
      </c>
      <c r="F97" s="126" t="str">
        <f t="shared" si="12"/>
        <v>Novi koncepti vektora citomegaloviralnog cjepiva</v>
      </c>
      <c r="G97" s="126" t="str">
        <f t="shared" si="13"/>
        <v>0942</v>
      </c>
      <c r="H97" s="127">
        <v>125.46817970668259</v>
      </c>
      <c r="I97" s="127">
        <v>0</v>
      </c>
      <c r="J97" s="127">
        <v>0</v>
      </c>
      <c r="K97" s="127">
        <v>0</v>
      </c>
      <c r="L97" s="137"/>
      <c r="M97" s="138">
        <v>43374</v>
      </c>
      <c r="N97" s="138">
        <v>45199</v>
      </c>
      <c r="O97" s="137" t="s">
        <v>2821</v>
      </c>
      <c r="P97" s="139" t="s">
        <v>2822</v>
      </c>
      <c r="Q97" s="128"/>
      <c r="S97" s="118" t="str">
        <f t="shared" si="14"/>
        <v>321</v>
      </c>
      <c r="T97" s="118" t="str">
        <f t="shared" si="15"/>
        <v>32</v>
      </c>
      <c r="U97" s="118" t="str">
        <f t="shared" si="16"/>
        <v>94</v>
      </c>
      <c r="Y97" s="118">
        <v>4224</v>
      </c>
      <c r="Z97" s="118" t="s">
        <v>244</v>
      </c>
      <c r="AB97" s="118" t="str">
        <f t="shared" si="17"/>
        <v>42</v>
      </c>
      <c r="AC97" s="118" t="str">
        <f t="shared" si="18"/>
        <v>422</v>
      </c>
      <c r="AE97" s="118" t="s">
        <v>879</v>
      </c>
      <c r="AF97" s="118" t="s">
        <v>880</v>
      </c>
      <c r="AG97" s="118" t="str">
        <f t="shared" si="19"/>
        <v>A679072</v>
      </c>
      <c r="AH97" s="118" t="str">
        <f>VLOOKUP(AG97,[1]AKT!$C$4:$E$324,3,FALSE)</f>
        <v>0942</v>
      </c>
    </row>
    <row r="98" spans="1:34" x14ac:dyDescent="0.25">
      <c r="A98" s="135">
        <v>52</v>
      </c>
      <c r="B98" s="126" t="str">
        <f t="shared" si="10"/>
        <v>Ostale pomoći</v>
      </c>
      <c r="C98" s="135">
        <v>3241</v>
      </c>
      <c r="D98" s="126" t="str">
        <f t="shared" si="11"/>
        <v>Naknade troškova osobama izvan radnog odnosa</v>
      </c>
      <c r="E98" s="136" t="s">
        <v>954</v>
      </c>
      <c r="F98" s="126" t="str">
        <f t="shared" si="12"/>
        <v>Novi koncepti vektora citomegaloviralnog cjepiva</v>
      </c>
      <c r="G98" s="126" t="str">
        <f t="shared" si="13"/>
        <v>0942</v>
      </c>
      <c r="H98" s="127">
        <v>195.81524985068683</v>
      </c>
      <c r="I98" s="127">
        <v>0</v>
      </c>
      <c r="J98" s="127">
        <v>0</v>
      </c>
      <c r="K98" s="127">
        <v>0</v>
      </c>
      <c r="L98" s="137"/>
      <c r="M98" s="138">
        <v>43374</v>
      </c>
      <c r="N98" s="138">
        <v>45199</v>
      </c>
      <c r="O98" s="137" t="s">
        <v>2821</v>
      </c>
      <c r="P98" s="139" t="s">
        <v>2822</v>
      </c>
      <c r="Q98" s="128"/>
      <c r="S98" s="118" t="str">
        <f t="shared" si="14"/>
        <v>324</v>
      </c>
      <c r="T98" s="118" t="str">
        <f t="shared" si="15"/>
        <v>32</v>
      </c>
      <c r="U98" s="118" t="str">
        <f t="shared" si="16"/>
        <v>94</v>
      </c>
      <c r="Y98" s="118">
        <v>4225</v>
      </c>
      <c r="Z98" s="118" t="s">
        <v>443</v>
      </c>
      <c r="AB98" s="118" t="str">
        <f t="shared" si="17"/>
        <v>42</v>
      </c>
      <c r="AC98" s="118" t="str">
        <f t="shared" si="18"/>
        <v>422</v>
      </c>
      <c r="AE98" s="118" t="s">
        <v>881</v>
      </c>
      <c r="AF98" s="118" t="s">
        <v>882</v>
      </c>
      <c r="AG98" s="118" t="str">
        <f t="shared" si="19"/>
        <v>A679072</v>
      </c>
      <c r="AH98" s="118" t="str">
        <f>VLOOKUP(AG98,[1]AKT!$C$4:$E$324,3,FALSE)</f>
        <v>0942</v>
      </c>
    </row>
    <row r="99" spans="1:34" x14ac:dyDescent="0.25">
      <c r="A99" s="135">
        <v>52</v>
      </c>
      <c r="B99" s="126" t="str">
        <f t="shared" si="10"/>
        <v>Ostale pomoći</v>
      </c>
      <c r="C99" s="135">
        <v>3111</v>
      </c>
      <c r="D99" s="126" t="str">
        <f t="shared" si="11"/>
        <v>Plaće za redovan rad</v>
      </c>
      <c r="E99" s="136" t="s">
        <v>956</v>
      </c>
      <c r="F99" s="126" t="str">
        <f t="shared" si="12"/>
        <v>Rješavanje m04 paradoksa: Izbjegavanje samo-prepoznavanja koji nedostaje i ubijanje CD8 T stanica MAT uORF</v>
      </c>
      <c r="G99" s="126" t="str">
        <f t="shared" si="13"/>
        <v>0942</v>
      </c>
      <c r="H99" s="127">
        <v>34934.920698121976</v>
      </c>
      <c r="I99" s="127">
        <v>0</v>
      </c>
      <c r="J99" s="127">
        <v>0</v>
      </c>
      <c r="K99" s="127">
        <v>0</v>
      </c>
      <c r="L99" s="137"/>
      <c r="M99" s="138">
        <v>43647</v>
      </c>
      <c r="N99" s="138">
        <v>44742</v>
      </c>
      <c r="O99" s="137" t="s">
        <v>2823</v>
      </c>
      <c r="P99" s="139" t="s">
        <v>2824</v>
      </c>
      <c r="Q99" s="128"/>
      <c r="S99" s="118" t="str">
        <f t="shared" si="14"/>
        <v>311</v>
      </c>
      <c r="T99" s="118" t="str">
        <f t="shared" si="15"/>
        <v>31</v>
      </c>
      <c r="U99" s="118" t="str">
        <f t="shared" si="16"/>
        <v>94</v>
      </c>
      <c r="Y99" s="118">
        <v>4226</v>
      </c>
      <c r="Z99" s="118" t="s">
        <v>362</v>
      </c>
      <c r="AB99" s="118" t="str">
        <f t="shared" si="17"/>
        <v>42</v>
      </c>
      <c r="AC99" s="118" t="str">
        <f t="shared" si="18"/>
        <v>422</v>
      </c>
      <c r="AE99" s="118" t="s">
        <v>883</v>
      </c>
      <c r="AF99" s="118" t="s">
        <v>884</v>
      </c>
      <c r="AG99" s="118" t="str">
        <f t="shared" si="19"/>
        <v>A679072</v>
      </c>
      <c r="AH99" s="118" t="str">
        <f>VLOOKUP(AG99,[1]AKT!$C$4:$E$324,3,FALSE)</f>
        <v>0942</v>
      </c>
    </row>
    <row r="100" spans="1:34" x14ac:dyDescent="0.25">
      <c r="A100" s="135">
        <v>52</v>
      </c>
      <c r="B100" s="126" t="str">
        <f t="shared" si="10"/>
        <v>Ostale pomoći</v>
      </c>
      <c r="C100" s="135">
        <v>3121</v>
      </c>
      <c r="D100" s="126" t="str">
        <f t="shared" si="11"/>
        <v>Ostali rashodi za zaposlene</v>
      </c>
      <c r="E100" s="136" t="s">
        <v>956</v>
      </c>
      <c r="F100" s="126" t="str">
        <f t="shared" si="12"/>
        <v>Rješavanje m04 paradoksa: Izbjegavanje samo-prepoznavanja koji nedostaje i ubijanje CD8 T stanica MAT uORF</v>
      </c>
      <c r="G100" s="126" t="str">
        <f t="shared" si="13"/>
        <v>0942</v>
      </c>
      <c r="H100" s="127">
        <v>808.29119384166165</v>
      </c>
      <c r="I100" s="127">
        <v>0</v>
      </c>
      <c r="J100" s="127">
        <v>0</v>
      </c>
      <c r="K100" s="127">
        <v>0</v>
      </c>
      <c r="L100" s="137"/>
      <c r="M100" s="138">
        <v>43647</v>
      </c>
      <c r="N100" s="138">
        <v>44742</v>
      </c>
      <c r="O100" s="137" t="s">
        <v>2823</v>
      </c>
      <c r="P100" s="139" t="s">
        <v>2824</v>
      </c>
      <c r="Q100" s="128"/>
      <c r="S100" s="118" t="str">
        <f t="shared" si="14"/>
        <v>312</v>
      </c>
      <c r="T100" s="118" t="str">
        <f t="shared" si="15"/>
        <v>31</v>
      </c>
      <c r="U100" s="118" t="str">
        <f t="shared" si="16"/>
        <v>94</v>
      </c>
      <c r="Y100" s="118">
        <v>4227</v>
      </c>
      <c r="Z100" s="118" t="s">
        <v>364</v>
      </c>
      <c r="AB100" s="118" t="str">
        <f t="shared" si="17"/>
        <v>42</v>
      </c>
      <c r="AC100" s="118" t="str">
        <f t="shared" si="18"/>
        <v>422</v>
      </c>
      <c r="AE100" s="118" t="s">
        <v>885</v>
      </c>
      <c r="AF100" s="118" t="s">
        <v>886</v>
      </c>
      <c r="AG100" s="118" t="str">
        <f t="shared" si="19"/>
        <v>A679072</v>
      </c>
      <c r="AH100" s="118" t="str">
        <f>VLOOKUP(AG100,[1]AKT!$C$4:$E$324,3,FALSE)</f>
        <v>0942</v>
      </c>
    </row>
    <row r="101" spans="1:34" x14ac:dyDescent="0.25">
      <c r="A101" s="135">
        <v>52</v>
      </c>
      <c r="B101" s="126" t="str">
        <f t="shared" si="10"/>
        <v>Ostale pomoći</v>
      </c>
      <c r="C101" s="135">
        <v>3132</v>
      </c>
      <c r="D101" s="126" t="str">
        <f t="shared" si="11"/>
        <v>Doprinosi za obvezno zdravstveno osiguranje</v>
      </c>
      <c r="E101" s="136" t="s">
        <v>956</v>
      </c>
      <c r="F101" s="126" t="str">
        <f t="shared" si="12"/>
        <v>Rješavanje m04 paradoksa: Izbjegavanje samo-prepoznavanja koji nedostaje i ubijanje CD8 T stanica MAT uORF</v>
      </c>
      <c r="G101" s="126" t="str">
        <f t="shared" si="13"/>
        <v>0942</v>
      </c>
      <c r="H101" s="127">
        <v>6044.4634680469835</v>
      </c>
      <c r="I101" s="127">
        <v>0</v>
      </c>
      <c r="J101" s="127">
        <v>0</v>
      </c>
      <c r="K101" s="127">
        <v>0</v>
      </c>
      <c r="L101" s="137"/>
      <c r="M101" s="138">
        <v>43647</v>
      </c>
      <c r="N101" s="138">
        <v>44742</v>
      </c>
      <c r="O101" s="137" t="s">
        <v>2823</v>
      </c>
      <c r="P101" s="139" t="s">
        <v>2824</v>
      </c>
      <c r="Q101" s="128"/>
      <c r="S101" s="118" t="str">
        <f t="shared" si="14"/>
        <v>313</v>
      </c>
      <c r="T101" s="118" t="str">
        <f t="shared" si="15"/>
        <v>31</v>
      </c>
      <c r="U101" s="118" t="str">
        <f t="shared" si="16"/>
        <v>94</v>
      </c>
      <c r="Y101" s="118">
        <v>4231</v>
      </c>
      <c r="Z101" s="118" t="s">
        <v>368</v>
      </c>
      <c r="AB101" s="118" t="str">
        <f t="shared" si="17"/>
        <v>42</v>
      </c>
      <c r="AC101" s="118" t="str">
        <f t="shared" si="18"/>
        <v>423</v>
      </c>
      <c r="AE101" s="118" t="s">
        <v>887</v>
      </c>
      <c r="AF101" s="118" t="s">
        <v>888</v>
      </c>
      <c r="AG101" s="118" t="str">
        <f t="shared" si="19"/>
        <v>A679072</v>
      </c>
      <c r="AH101" s="118" t="str">
        <f>VLOOKUP(AG101,[1]AKT!$C$4:$E$324,3,FALSE)</f>
        <v>0942</v>
      </c>
    </row>
    <row r="102" spans="1:34" x14ac:dyDescent="0.25">
      <c r="A102" s="135">
        <v>52</v>
      </c>
      <c r="B102" s="126" t="str">
        <f t="shared" si="10"/>
        <v>Ostale pomoći</v>
      </c>
      <c r="C102" s="135">
        <v>3211</v>
      </c>
      <c r="D102" s="126" t="str">
        <f t="shared" si="11"/>
        <v>Službena putovanja</v>
      </c>
      <c r="E102" s="136" t="s">
        <v>956</v>
      </c>
      <c r="F102" s="126" t="str">
        <f t="shared" si="12"/>
        <v>Rješavanje m04 paradoksa: Izbjegavanje samo-prepoznavanja koji nedostaje i ubijanje CD8 T stanica MAT uORF</v>
      </c>
      <c r="G102" s="126" t="str">
        <f t="shared" si="13"/>
        <v>0942</v>
      </c>
      <c r="H102" s="127">
        <v>911.83223837016385</v>
      </c>
      <c r="I102" s="127">
        <v>0</v>
      </c>
      <c r="J102" s="127">
        <v>0</v>
      </c>
      <c r="K102" s="127">
        <v>0</v>
      </c>
      <c r="L102" s="137"/>
      <c r="M102" s="138">
        <v>43647</v>
      </c>
      <c r="N102" s="138">
        <v>44742</v>
      </c>
      <c r="O102" s="137" t="s">
        <v>2823</v>
      </c>
      <c r="P102" s="139" t="s">
        <v>2824</v>
      </c>
      <c r="Q102" s="128"/>
      <c r="S102" s="118" t="str">
        <f t="shared" si="14"/>
        <v>321</v>
      </c>
      <c r="T102" s="118" t="str">
        <f t="shared" si="15"/>
        <v>32</v>
      </c>
      <c r="U102" s="118" t="str">
        <f t="shared" si="16"/>
        <v>94</v>
      </c>
      <c r="Y102" s="118">
        <v>4233</v>
      </c>
      <c r="Z102" s="118" t="s">
        <v>370</v>
      </c>
      <c r="AB102" s="118" t="str">
        <f t="shared" si="17"/>
        <v>42</v>
      </c>
      <c r="AC102" s="118" t="str">
        <f t="shared" si="18"/>
        <v>423</v>
      </c>
      <c r="AE102" s="118" t="s">
        <v>889</v>
      </c>
      <c r="AF102" s="118" t="s">
        <v>890</v>
      </c>
      <c r="AG102" s="118" t="str">
        <f t="shared" si="19"/>
        <v>A679072</v>
      </c>
      <c r="AH102" s="118" t="str">
        <f>VLOOKUP(AG102,[1]AKT!$C$4:$E$324,3,FALSE)</f>
        <v>0942</v>
      </c>
    </row>
    <row r="103" spans="1:34" x14ac:dyDescent="0.25">
      <c r="A103" s="135">
        <v>52</v>
      </c>
      <c r="B103" s="126" t="str">
        <f t="shared" si="10"/>
        <v>Ostale pomoći</v>
      </c>
      <c r="C103" s="135">
        <v>3212</v>
      </c>
      <c r="D103" s="126" t="str">
        <f t="shared" si="11"/>
        <v>Naknade za prijevoz, za rad na terenu i odvojeni život</v>
      </c>
      <c r="E103" s="136" t="s">
        <v>956</v>
      </c>
      <c r="F103" s="126" t="str">
        <f t="shared" si="12"/>
        <v>Rješavanje m04 paradoksa: Izbjegavanje samo-prepoznavanja koji nedostaje i ubijanje CD8 T stanica MAT uORF</v>
      </c>
      <c r="G103" s="126" t="str">
        <f t="shared" si="13"/>
        <v>0942</v>
      </c>
      <c r="H103" s="127">
        <v>205.95659964164841</v>
      </c>
      <c r="I103" s="127">
        <v>0</v>
      </c>
      <c r="J103" s="127">
        <v>0</v>
      </c>
      <c r="K103" s="127">
        <v>0</v>
      </c>
      <c r="L103" s="137"/>
      <c r="M103" s="138">
        <v>43647</v>
      </c>
      <c r="N103" s="138">
        <v>44742</v>
      </c>
      <c r="O103" s="137" t="s">
        <v>2823</v>
      </c>
      <c r="P103" s="139" t="s">
        <v>2824</v>
      </c>
      <c r="Q103" s="128"/>
      <c r="S103" s="118" t="str">
        <f t="shared" si="14"/>
        <v>321</v>
      </c>
      <c r="T103" s="118" t="str">
        <f t="shared" si="15"/>
        <v>32</v>
      </c>
      <c r="U103" s="118" t="str">
        <f t="shared" si="16"/>
        <v>94</v>
      </c>
      <c r="Y103" s="118">
        <v>4241</v>
      </c>
      <c r="Z103" s="118" t="s">
        <v>453</v>
      </c>
      <c r="AB103" s="118" t="str">
        <f t="shared" si="17"/>
        <v>42</v>
      </c>
      <c r="AC103" s="118" t="str">
        <f t="shared" si="18"/>
        <v>424</v>
      </c>
      <c r="AE103" s="118" t="s">
        <v>891</v>
      </c>
      <c r="AF103" s="118" t="s">
        <v>892</v>
      </c>
      <c r="AG103" s="118" t="str">
        <f t="shared" si="19"/>
        <v>A679072</v>
      </c>
      <c r="AH103" s="118" t="str">
        <f>VLOOKUP(AG103,[1]AKT!$C$4:$E$324,3,FALSE)</f>
        <v>0942</v>
      </c>
    </row>
    <row r="104" spans="1:34" x14ac:dyDescent="0.25">
      <c r="A104" s="135">
        <v>52</v>
      </c>
      <c r="B104" s="126" t="str">
        <f t="shared" si="10"/>
        <v>Ostale pomoći</v>
      </c>
      <c r="C104" s="135">
        <v>3222</v>
      </c>
      <c r="D104" s="126" t="str">
        <f t="shared" si="11"/>
        <v>Materijal i sirovine</v>
      </c>
      <c r="E104" s="136" t="s">
        <v>956</v>
      </c>
      <c r="F104" s="126" t="str">
        <f t="shared" si="12"/>
        <v>Rješavanje m04 paradoksa: Izbjegavanje samo-prepoznavanja koji nedostaje i ubijanje CD8 T stanica MAT uORF</v>
      </c>
      <c r="G104" s="126" t="str">
        <f t="shared" si="13"/>
        <v>0942</v>
      </c>
      <c r="H104" s="127">
        <v>25894.426969274667</v>
      </c>
      <c r="I104" s="127">
        <v>0</v>
      </c>
      <c r="J104" s="127">
        <v>0</v>
      </c>
      <c r="K104" s="127">
        <v>0</v>
      </c>
      <c r="L104" s="137"/>
      <c r="M104" s="138">
        <v>43647</v>
      </c>
      <c r="N104" s="138">
        <v>44742</v>
      </c>
      <c r="O104" s="137" t="s">
        <v>2823</v>
      </c>
      <c r="P104" s="139" t="s">
        <v>2824</v>
      </c>
      <c r="Q104" s="128"/>
      <c r="S104" s="118" t="str">
        <f t="shared" si="14"/>
        <v>322</v>
      </c>
      <c r="T104" s="118" t="str">
        <f t="shared" si="15"/>
        <v>32</v>
      </c>
      <c r="U104" s="118" t="str">
        <f t="shared" si="16"/>
        <v>94</v>
      </c>
      <c r="Y104" s="118">
        <v>4242</v>
      </c>
      <c r="Z104" s="118" t="s">
        <v>455</v>
      </c>
      <c r="AB104" s="118" t="str">
        <f t="shared" si="17"/>
        <v>42</v>
      </c>
      <c r="AC104" s="118" t="str">
        <f t="shared" si="18"/>
        <v>424</v>
      </c>
      <c r="AE104" s="118" t="s">
        <v>893</v>
      </c>
      <c r="AF104" s="118" t="s">
        <v>894</v>
      </c>
      <c r="AG104" s="118" t="str">
        <f t="shared" si="19"/>
        <v>A679072</v>
      </c>
      <c r="AH104" s="118" t="str">
        <f>VLOOKUP(AG104,[1]AKT!$C$4:$E$324,3,FALSE)</f>
        <v>0942</v>
      </c>
    </row>
    <row r="105" spans="1:34" x14ac:dyDescent="0.25">
      <c r="A105" s="135">
        <v>52</v>
      </c>
      <c r="B105" s="126" t="str">
        <f t="shared" si="10"/>
        <v>Ostale pomoći</v>
      </c>
      <c r="C105" s="135">
        <v>3231</v>
      </c>
      <c r="D105" s="126" t="str">
        <f t="shared" si="11"/>
        <v>Usluge telefona, pošte i prijevoza</v>
      </c>
      <c r="E105" s="136" t="s">
        <v>956</v>
      </c>
      <c r="F105" s="126" t="str">
        <f t="shared" si="12"/>
        <v>Rješavanje m04 paradoksa: Izbjegavanje samo-prepoznavanja koji nedostaje i ubijanje CD8 T stanica MAT uORF</v>
      </c>
      <c r="G105" s="126" t="str">
        <f t="shared" si="13"/>
        <v>0942</v>
      </c>
      <c r="H105" s="127">
        <v>18.269294578273275</v>
      </c>
      <c r="I105" s="127">
        <v>0</v>
      </c>
      <c r="J105" s="127">
        <v>0</v>
      </c>
      <c r="K105" s="127">
        <v>0</v>
      </c>
      <c r="L105" s="137"/>
      <c r="M105" s="138">
        <v>43647</v>
      </c>
      <c r="N105" s="138">
        <v>44742</v>
      </c>
      <c r="O105" s="137" t="s">
        <v>2823</v>
      </c>
      <c r="P105" s="139" t="s">
        <v>2824</v>
      </c>
      <c r="Q105" s="128"/>
      <c r="S105" s="118" t="str">
        <f t="shared" si="14"/>
        <v>323</v>
      </c>
      <c r="T105" s="118" t="str">
        <f t="shared" si="15"/>
        <v>32</v>
      </c>
      <c r="U105" s="118" t="str">
        <f t="shared" si="16"/>
        <v>94</v>
      </c>
      <c r="Y105" s="118">
        <v>4244</v>
      </c>
      <c r="Z105" s="118" t="s">
        <v>457</v>
      </c>
      <c r="AB105" s="118" t="str">
        <f t="shared" si="17"/>
        <v>42</v>
      </c>
      <c r="AC105" s="118" t="str">
        <f t="shared" si="18"/>
        <v>424</v>
      </c>
      <c r="AE105" s="118" t="s">
        <v>895</v>
      </c>
      <c r="AF105" s="118" t="s">
        <v>896</v>
      </c>
      <c r="AG105" s="118" t="str">
        <f t="shared" si="19"/>
        <v>A679072</v>
      </c>
      <c r="AH105" s="118" t="str">
        <f>VLOOKUP(AG105,[1]AKT!$C$4:$E$324,3,FALSE)</f>
        <v>0942</v>
      </c>
    </row>
    <row r="106" spans="1:34" x14ac:dyDescent="0.25">
      <c r="A106" s="135">
        <v>52</v>
      </c>
      <c r="B106" s="126" t="str">
        <f t="shared" si="10"/>
        <v>Ostale pomoći</v>
      </c>
      <c r="C106" s="135">
        <v>3235</v>
      </c>
      <c r="D106" s="126" t="str">
        <f t="shared" si="11"/>
        <v>Zakupnine i najamnine</v>
      </c>
      <c r="E106" s="136" t="s">
        <v>998</v>
      </c>
      <c r="F106" s="126" t="str">
        <f t="shared" si="12"/>
        <v>Menage a trois: Neuro-endocrino-immune regulation of metabolic homeostasis</v>
      </c>
      <c r="G106" s="126" t="str">
        <f t="shared" si="13"/>
        <v>0942</v>
      </c>
      <c r="H106" s="127">
        <v>74.019510252836952</v>
      </c>
      <c r="I106" s="127">
        <v>0</v>
      </c>
      <c r="J106" s="127">
        <v>0</v>
      </c>
      <c r="K106" s="127">
        <v>0</v>
      </c>
      <c r="L106" s="137"/>
      <c r="M106" s="138">
        <v>44256</v>
      </c>
      <c r="N106" s="138">
        <v>44985</v>
      </c>
      <c r="O106" s="137" t="s">
        <v>2825</v>
      </c>
      <c r="P106" s="139" t="s">
        <v>2826</v>
      </c>
      <c r="Q106" s="128"/>
      <c r="S106" s="118" t="str">
        <f t="shared" si="14"/>
        <v>323</v>
      </c>
      <c r="T106" s="118" t="str">
        <f t="shared" si="15"/>
        <v>32</v>
      </c>
      <c r="U106" s="118" t="str">
        <f t="shared" si="16"/>
        <v>94</v>
      </c>
      <c r="Y106" s="118">
        <v>4251</v>
      </c>
      <c r="Z106" s="118" t="s">
        <v>461</v>
      </c>
      <c r="AB106" s="118" t="str">
        <f t="shared" si="17"/>
        <v>42</v>
      </c>
      <c r="AC106" s="118" t="str">
        <f t="shared" si="18"/>
        <v>425</v>
      </c>
      <c r="AE106" s="118" t="s">
        <v>897</v>
      </c>
      <c r="AF106" s="118" t="s">
        <v>898</v>
      </c>
      <c r="AG106" s="118" t="str">
        <f t="shared" si="19"/>
        <v>A679072</v>
      </c>
      <c r="AH106" s="118" t="str">
        <f>VLOOKUP(AG106,[1]AKT!$C$4:$E$324,3,FALSE)</f>
        <v>0942</v>
      </c>
    </row>
    <row r="107" spans="1:34" x14ac:dyDescent="0.25">
      <c r="A107" s="135">
        <v>52</v>
      </c>
      <c r="B107" s="126" t="str">
        <f t="shared" si="10"/>
        <v>Ostale pomoći</v>
      </c>
      <c r="C107" s="135">
        <v>4221</v>
      </c>
      <c r="D107" s="126" t="str">
        <f t="shared" si="11"/>
        <v>Uredska oprema i namještaj</v>
      </c>
      <c r="E107" s="136" t="s">
        <v>998</v>
      </c>
      <c r="F107" s="126" t="str">
        <f t="shared" si="12"/>
        <v>Menage a trois: Neuro-endocrino-immune regulation of metabolic homeostasis</v>
      </c>
      <c r="G107" s="126" t="str">
        <f t="shared" si="13"/>
        <v>0942</v>
      </c>
      <c r="H107" s="127">
        <v>766.58039684119717</v>
      </c>
      <c r="I107" s="127">
        <v>0</v>
      </c>
      <c r="J107" s="127">
        <v>0</v>
      </c>
      <c r="K107" s="127">
        <v>0</v>
      </c>
      <c r="L107" s="137"/>
      <c r="M107" s="138">
        <v>44256</v>
      </c>
      <c r="N107" s="138">
        <v>44985</v>
      </c>
      <c r="O107" s="137" t="s">
        <v>2825</v>
      </c>
      <c r="P107" s="139" t="s">
        <v>2826</v>
      </c>
      <c r="Q107" s="128"/>
      <c r="S107" s="118" t="str">
        <f t="shared" si="14"/>
        <v>422</v>
      </c>
      <c r="T107" s="118" t="str">
        <f t="shared" si="15"/>
        <v>42</v>
      </c>
      <c r="U107" s="118" t="str">
        <f t="shared" si="16"/>
        <v>94</v>
      </c>
      <c r="Y107" s="118">
        <v>4252</v>
      </c>
      <c r="Z107" s="118" t="s">
        <v>374</v>
      </c>
      <c r="AB107" s="118" t="str">
        <f t="shared" si="17"/>
        <v>42</v>
      </c>
      <c r="AC107" s="118" t="str">
        <f t="shared" si="18"/>
        <v>425</v>
      </c>
      <c r="AE107" s="118" t="s">
        <v>899</v>
      </c>
      <c r="AF107" s="118" t="s">
        <v>900</v>
      </c>
      <c r="AG107" s="118" t="str">
        <f t="shared" si="19"/>
        <v>A679072</v>
      </c>
      <c r="AH107" s="118" t="str">
        <f>VLOOKUP(AG107,[1]AKT!$C$4:$E$324,3,FALSE)</f>
        <v>0942</v>
      </c>
    </row>
    <row r="108" spans="1:34" x14ac:dyDescent="0.25">
      <c r="A108" s="135">
        <v>52</v>
      </c>
      <c r="B108" s="126" t="str">
        <f t="shared" si="10"/>
        <v>Ostale pomoći</v>
      </c>
      <c r="C108" s="135">
        <v>3121</v>
      </c>
      <c r="D108" s="126" t="str">
        <f t="shared" si="11"/>
        <v>Ostali rashodi za zaposlene</v>
      </c>
      <c r="E108" s="136" t="s">
        <v>692</v>
      </c>
      <c r="F108" s="126" t="str">
        <f t="shared" si="12"/>
        <v>Razvoj inovativnog brzog testa za dijagnozu subkliničkog mastitisa u mliječnih krava</v>
      </c>
      <c r="G108" s="126" t="str">
        <f t="shared" si="13"/>
        <v>0942</v>
      </c>
      <c r="H108" s="127">
        <v>404.14626053487291</v>
      </c>
      <c r="I108" s="127">
        <v>0</v>
      </c>
      <c r="J108" s="127">
        <v>0</v>
      </c>
      <c r="K108" s="127">
        <v>0</v>
      </c>
      <c r="L108" s="137"/>
      <c r="M108" s="138">
        <v>43916</v>
      </c>
      <c r="N108" s="138">
        <v>45010</v>
      </c>
      <c r="O108" s="137" t="s">
        <v>693</v>
      </c>
      <c r="P108" s="139" t="s">
        <v>694</v>
      </c>
      <c r="Q108" s="128"/>
      <c r="S108" s="118" t="str">
        <f t="shared" si="14"/>
        <v>312</v>
      </c>
      <c r="T108" s="118" t="str">
        <f t="shared" si="15"/>
        <v>31</v>
      </c>
      <c r="U108" s="118" t="str">
        <f t="shared" si="16"/>
        <v>94</v>
      </c>
      <c r="Y108" s="118">
        <v>4262</v>
      </c>
      <c r="Z108" s="118" t="s">
        <v>248</v>
      </c>
      <c r="AB108" s="118" t="str">
        <f t="shared" si="17"/>
        <v>42</v>
      </c>
      <c r="AC108" s="118" t="str">
        <f t="shared" si="18"/>
        <v>426</v>
      </c>
      <c r="AE108" s="118" t="s">
        <v>901</v>
      </c>
      <c r="AF108" s="118" t="s">
        <v>902</v>
      </c>
      <c r="AG108" s="118" t="str">
        <f t="shared" si="19"/>
        <v>A679072</v>
      </c>
      <c r="AH108" s="118" t="str">
        <f>VLOOKUP(AG108,[1]AKT!$C$4:$E$324,3,FALSE)</f>
        <v>0942</v>
      </c>
    </row>
    <row r="109" spans="1:34" x14ac:dyDescent="0.25">
      <c r="A109" s="135">
        <v>52</v>
      </c>
      <c r="B109" s="126" t="str">
        <f t="shared" si="10"/>
        <v>Ostale pomoći</v>
      </c>
      <c r="C109" s="135">
        <v>3431</v>
      </c>
      <c r="D109" s="126" t="str">
        <f t="shared" si="11"/>
        <v>Bankarske usluge i usluge platnog prometa</v>
      </c>
      <c r="E109" s="136" t="s">
        <v>692</v>
      </c>
      <c r="F109" s="126" t="str">
        <f t="shared" si="12"/>
        <v>Razvoj inovativnog brzog testa za dijagnozu subkliničkog mastitisa u mliječnih krava</v>
      </c>
      <c r="G109" s="126" t="str">
        <f t="shared" si="13"/>
        <v>0942</v>
      </c>
      <c r="H109" s="127">
        <v>56.218727188267302</v>
      </c>
      <c r="I109" s="127">
        <v>0</v>
      </c>
      <c r="J109" s="127">
        <v>0</v>
      </c>
      <c r="K109" s="127">
        <v>0</v>
      </c>
      <c r="L109" s="137"/>
      <c r="M109" s="138">
        <v>43916</v>
      </c>
      <c r="N109" s="138">
        <v>45010</v>
      </c>
      <c r="O109" s="137" t="s">
        <v>693</v>
      </c>
      <c r="P109" s="139" t="s">
        <v>694</v>
      </c>
      <c r="Q109" s="128"/>
      <c r="S109" s="118" t="str">
        <f t="shared" si="14"/>
        <v>343</v>
      </c>
      <c r="T109" s="118" t="str">
        <f t="shared" si="15"/>
        <v>34</v>
      </c>
      <c r="U109" s="118" t="str">
        <f t="shared" si="16"/>
        <v>94</v>
      </c>
      <c r="Y109" s="118">
        <v>4263</v>
      </c>
      <c r="Z109" s="118" t="s">
        <v>464</v>
      </c>
      <c r="AB109" s="118" t="str">
        <f t="shared" si="17"/>
        <v>42</v>
      </c>
      <c r="AC109" s="118" t="str">
        <f t="shared" si="18"/>
        <v>426</v>
      </c>
      <c r="AE109" s="118" t="s">
        <v>903</v>
      </c>
      <c r="AF109" s="118" t="s">
        <v>904</v>
      </c>
      <c r="AG109" s="118" t="str">
        <f t="shared" si="19"/>
        <v>A679072</v>
      </c>
      <c r="AH109" s="118" t="str">
        <f>VLOOKUP(AG109,[1]AKT!$C$4:$E$324,3,FALSE)</f>
        <v>0942</v>
      </c>
    </row>
    <row r="110" spans="1:34" x14ac:dyDescent="0.25">
      <c r="A110" s="135">
        <v>51</v>
      </c>
      <c r="B110" s="126" t="str">
        <f t="shared" si="10"/>
        <v>Pomoći EU</v>
      </c>
      <c r="C110" s="135">
        <v>3224</v>
      </c>
      <c r="D110" s="126" t="str">
        <f t="shared" si="11"/>
        <v>Materijal i dijelovi za tekuće i investicijsko održavanje</v>
      </c>
      <c r="E110" s="136" t="s">
        <v>731</v>
      </c>
      <c r="F110" s="126" t="str">
        <f t="shared" si="12"/>
        <v>Reprogramiranje IEL -a na crijevnoj epitelnoj barijeri tijekom infekcije virusom</v>
      </c>
      <c r="G110" s="126" t="str">
        <f t="shared" si="13"/>
        <v>0942</v>
      </c>
      <c r="H110" s="127">
        <v>0</v>
      </c>
      <c r="I110" s="127">
        <v>0</v>
      </c>
      <c r="J110" s="127">
        <v>0</v>
      </c>
      <c r="K110" s="127">
        <v>0</v>
      </c>
      <c r="L110" s="137"/>
      <c r="M110" s="138">
        <v>44743</v>
      </c>
      <c r="N110" s="138">
        <v>45351</v>
      </c>
      <c r="O110" s="137" t="s">
        <v>732</v>
      </c>
      <c r="P110" s="139" t="s">
        <v>733</v>
      </c>
      <c r="Q110" s="128"/>
      <c r="S110" s="118" t="str">
        <f t="shared" si="14"/>
        <v>322</v>
      </c>
      <c r="T110" s="118" t="str">
        <f t="shared" si="15"/>
        <v>32</v>
      </c>
      <c r="U110" s="118" t="str">
        <f t="shared" si="16"/>
        <v>94</v>
      </c>
      <c r="Y110" s="118">
        <v>4264</v>
      </c>
      <c r="Z110" s="118" t="s">
        <v>466</v>
      </c>
      <c r="AB110" s="118" t="str">
        <f t="shared" si="17"/>
        <v>42</v>
      </c>
      <c r="AC110" s="118" t="str">
        <f t="shared" si="18"/>
        <v>426</v>
      </c>
      <c r="AE110" s="118" t="s">
        <v>905</v>
      </c>
      <c r="AF110" s="118" t="s">
        <v>906</v>
      </c>
      <c r="AG110" s="118" t="str">
        <f t="shared" si="19"/>
        <v>A679072</v>
      </c>
      <c r="AH110" s="118" t="str">
        <f>VLOOKUP(AG110,[1]AKT!$C$4:$E$324,3,FALSE)</f>
        <v>0942</v>
      </c>
    </row>
    <row r="111" spans="1:34" x14ac:dyDescent="0.25">
      <c r="A111" s="135">
        <v>51</v>
      </c>
      <c r="B111" s="126" t="str">
        <f t="shared" si="10"/>
        <v>Pomoći EU</v>
      </c>
      <c r="C111" s="135">
        <v>3294</v>
      </c>
      <c r="D111" s="126" t="str">
        <f t="shared" si="11"/>
        <v>Članarine i norme</v>
      </c>
      <c r="E111" s="136" t="s">
        <v>731</v>
      </c>
      <c r="F111" s="126" t="str">
        <f t="shared" si="12"/>
        <v>Reprogramiranje IEL -a na crijevnoj epitelnoj barijeri tijekom infekcije virusom</v>
      </c>
      <c r="G111" s="126" t="str">
        <f t="shared" si="13"/>
        <v>0942</v>
      </c>
      <c r="H111" s="127">
        <v>59.369566660030522</v>
      </c>
      <c r="I111" s="127">
        <v>0</v>
      </c>
      <c r="J111" s="127">
        <v>100</v>
      </c>
      <c r="K111" s="127">
        <v>0</v>
      </c>
      <c r="L111" s="137"/>
      <c r="M111" s="138">
        <v>44743</v>
      </c>
      <c r="N111" s="138">
        <v>45351</v>
      </c>
      <c r="O111" s="137" t="s">
        <v>732</v>
      </c>
      <c r="P111" s="139" t="s">
        <v>733</v>
      </c>
      <c r="Q111" s="128"/>
      <c r="S111" s="118" t="str">
        <f t="shared" si="14"/>
        <v>329</v>
      </c>
      <c r="T111" s="118" t="str">
        <f t="shared" si="15"/>
        <v>32</v>
      </c>
      <c r="U111" s="118" t="str">
        <f t="shared" si="16"/>
        <v>94</v>
      </c>
      <c r="Y111" s="118">
        <v>4312</v>
      </c>
      <c r="Z111" s="118" t="s">
        <v>471</v>
      </c>
      <c r="AB111" s="118" t="str">
        <f t="shared" si="17"/>
        <v>43</v>
      </c>
      <c r="AC111" s="118" t="str">
        <f t="shared" si="18"/>
        <v>431</v>
      </c>
      <c r="AE111" s="118" t="s">
        <v>907</v>
      </c>
      <c r="AF111" s="118" t="s">
        <v>908</v>
      </c>
      <c r="AG111" s="118" t="str">
        <f t="shared" si="19"/>
        <v>A679072</v>
      </c>
      <c r="AH111" s="118" t="str">
        <f>VLOOKUP(AG111,[1]AKT!$C$4:$E$324,3,FALSE)</f>
        <v>0942</v>
      </c>
    </row>
    <row r="112" spans="1:34" x14ac:dyDescent="0.25">
      <c r="A112" s="135">
        <v>563</v>
      </c>
      <c r="B112" s="126" t="str">
        <f t="shared" si="10"/>
        <v>Europski fond za regionalni razvoj (ERDF)</v>
      </c>
      <c r="C112" s="135">
        <v>3221</v>
      </c>
      <c r="D112" s="126" t="str">
        <f t="shared" si="11"/>
        <v>Uredski materijal i ostali materijalni rashodi</v>
      </c>
      <c r="E112" s="136" t="s">
        <v>632</v>
      </c>
      <c r="F112" s="126" t="str">
        <f t="shared" si="12"/>
        <v>Vrhunska istraživanja Znanstvenih centara izvrsnosti</v>
      </c>
      <c r="G112" s="126" t="str">
        <f t="shared" si="13"/>
        <v>0942</v>
      </c>
      <c r="H112" s="127">
        <v>2818.2692945782733</v>
      </c>
      <c r="I112" s="127">
        <v>0</v>
      </c>
      <c r="J112" s="127">
        <v>0</v>
      </c>
      <c r="K112" s="127">
        <v>1501</v>
      </c>
      <c r="L112" s="137"/>
      <c r="M112" s="138">
        <v>43009</v>
      </c>
      <c r="N112" s="138">
        <v>45260</v>
      </c>
      <c r="O112" s="137" t="s">
        <v>633</v>
      </c>
      <c r="P112" s="139" t="s">
        <v>634</v>
      </c>
      <c r="Q112" s="128"/>
      <c r="S112" s="118" t="str">
        <f t="shared" si="14"/>
        <v>322</v>
      </c>
      <c r="T112" s="118" t="str">
        <f t="shared" si="15"/>
        <v>32</v>
      </c>
      <c r="U112" s="118" t="str">
        <f t="shared" si="16"/>
        <v>94</v>
      </c>
      <c r="Y112" s="118">
        <v>4411</v>
      </c>
      <c r="Z112" s="118" t="s">
        <v>477</v>
      </c>
      <c r="AB112" s="118" t="str">
        <f t="shared" si="17"/>
        <v>44</v>
      </c>
      <c r="AC112" s="118" t="str">
        <f t="shared" si="18"/>
        <v>441</v>
      </c>
      <c r="AE112" s="118" t="s">
        <v>909</v>
      </c>
      <c r="AF112" s="118" t="s">
        <v>910</v>
      </c>
      <c r="AG112" s="118" t="str">
        <f t="shared" si="19"/>
        <v>A679072</v>
      </c>
      <c r="AH112" s="118" t="str">
        <f>VLOOKUP(AG112,[1]AKT!$C$4:$E$324,3,FALSE)</f>
        <v>0942</v>
      </c>
    </row>
    <row r="113" spans="1:34" x14ac:dyDescent="0.25">
      <c r="A113" s="135">
        <v>563</v>
      </c>
      <c r="B113" s="126" t="str">
        <f t="shared" si="10"/>
        <v>Europski fond za regionalni razvoj (ERDF)</v>
      </c>
      <c r="C113" s="135">
        <v>3233</v>
      </c>
      <c r="D113" s="126" t="str">
        <f t="shared" si="11"/>
        <v>Usluge promidžbe i informiranja</v>
      </c>
      <c r="E113" s="136" t="s">
        <v>632</v>
      </c>
      <c r="F113" s="126" t="str">
        <f t="shared" si="12"/>
        <v>Vrhunska istraživanja Znanstvenih centara izvrsnosti</v>
      </c>
      <c r="G113" s="126" t="str">
        <f t="shared" si="13"/>
        <v>0942</v>
      </c>
      <c r="H113" s="127">
        <v>1633.5523259672175</v>
      </c>
      <c r="I113" s="127">
        <v>0</v>
      </c>
      <c r="J113" s="127">
        <v>0</v>
      </c>
      <c r="K113" s="127">
        <v>293</v>
      </c>
      <c r="L113" s="137"/>
      <c r="M113" s="138">
        <v>43009</v>
      </c>
      <c r="N113" s="138">
        <v>45260</v>
      </c>
      <c r="O113" s="137" t="s">
        <v>633</v>
      </c>
      <c r="P113" s="139" t="s">
        <v>634</v>
      </c>
      <c r="Q113" s="128"/>
      <c r="S113" s="118" t="str">
        <f t="shared" si="14"/>
        <v>323</v>
      </c>
      <c r="T113" s="118" t="str">
        <f t="shared" si="15"/>
        <v>32</v>
      </c>
      <c r="U113" s="118" t="str">
        <f t="shared" si="16"/>
        <v>94</v>
      </c>
      <c r="Y113" s="118">
        <v>4511</v>
      </c>
      <c r="Z113" s="118" t="s">
        <v>252</v>
      </c>
      <c r="AB113" s="118" t="str">
        <f t="shared" si="17"/>
        <v>45</v>
      </c>
      <c r="AC113" s="118" t="str">
        <f t="shared" si="18"/>
        <v>451</v>
      </c>
      <c r="AE113" s="118" t="s">
        <v>911</v>
      </c>
      <c r="AF113" s="118" t="s">
        <v>912</v>
      </c>
      <c r="AG113" s="118" t="str">
        <f t="shared" si="19"/>
        <v>A679072</v>
      </c>
      <c r="AH113" s="118" t="str">
        <f>VLOOKUP(AG113,[1]AKT!$C$4:$E$324,3,FALSE)</f>
        <v>0942</v>
      </c>
    </row>
    <row r="114" spans="1:34" x14ac:dyDescent="0.25">
      <c r="A114" s="135">
        <v>563</v>
      </c>
      <c r="B114" s="126" t="str">
        <f t="shared" si="10"/>
        <v>Europski fond za regionalni razvoj (ERDF)</v>
      </c>
      <c r="C114" s="135">
        <v>3238</v>
      </c>
      <c r="D114" s="126" t="str">
        <f t="shared" si="11"/>
        <v>Računalne usluge</v>
      </c>
      <c r="E114" s="136" t="s">
        <v>632</v>
      </c>
      <c r="F114" s="126" t="str">
        <f t="shared" si="12"/>
        <v>Vrhunska istraživanja Znanstvenih centara izvrsnosti</v>
      </c>
      <c r="G114" s="126" t="str">
        <f t="shared" si="13"/>
        <v>0942</v>
      </c>
      <c r="H114" s="127">
        <v>145.66328223505209</v>
      </c>
      <c r="I114" s="127">
        <v>0</v>
      </c>
      <c r="J114" s="127">
        <v>0</v>
      </c>
      <c r="K114" s="127">
        <v>0</v>
      </c>
      <c r="L114" s="137"/>
      <c r="M114" s="138">
        <v>43009</v>
      </c>
      <c r="N114" s="138">
        <v>45260</v>
      </c>
      <c r="O114" s="137" t="s">
        <v>633</v>
      </c>
      <c r="P114" s="139" t="s">
        <v>634</v>
      </c>
      <c r="Q114" s="128"/>
      <c r="S114" s="118" t="str">
        <f t="shared" si="14"/>
        <v>323</v>
      </c>
      <c r="T114" s="118" t="str">
        <f t="shared" si="15"/>
        <v>32</v>
      </c>
      <c r="U114" s="118" t="str">
        <f t="shared" si="16"/>
        <v>94</v>
      </c>
      <c r="Y114" s="118">
        <v>4521</v>
      </c>
      <c r="Z114" s="118" t="s">
        <v>479</v>
      </c>
      <c r="AB114" s="118" t="str">
        <f t="shared" si="17"/>
        <v>45</v>
      </c>
      <c r="AC114" s="118" t="str">
        <f t="shared" si="18"/>
        <v>452</v>
      </c>
      <c r="AE114" s="118" t="s">
        <v>913</v>
      </c>
      <c r="AF114" s="118" t="s">
        <v>914</v>
      </c>
      <c r="AG114" s="118" t="str">
        <f t="shared" si="19"/>
        <v>A679072</v>
      </c>
      <c r="AH114" s="118" t="str">
        <f>VLOOKUP(AG114,[1]AKT!$C$4:$E$324,3,FALSE)</f>
        <v>0942</v>
      </c>
    </row>
    <row r="115" spans="1:34" x14ac:dyDescent="0.25">
      <c r="A115" s="135">
        <v>52</v>
      </c>
      <c r="B115" s="126" t="str">
        <f t="shared" si="10"/>
        <v>Ostale pomoći</v>
      </c>
      <c r="C115" s="135">
        <v>3239</v>
      </c>
      <c r="D115" s="126" t="str">
        <f t="shared" si="11"/>
        <v>Ostale usluge</v>
      </c>
      <c r="E115" s="136" t="s">
        <v>956</v>
      </c>
      <c r="F115" s="126" t="str">
        <f t="shared" si="12"/>
        <v>Rješavanje m04 paradoksa: Izbjegavanje samo-prepoznavanja koji nedostaje i ubijanje CD8 T stanica MAT uORF</v>
      </c>
      <c r="G115" s="126" t="str">
        <f t="shared" si="13"/>
        <v>0942</v>
      </c>
      <c r="H115" s="127">
        <v>71.06244608135907</v>
      </c>
      <c r="I115" s="127">
        <v>0</v>
      </c>
      <c r="J115" s="127">
        <v>0</v>
      </c>
      <c r="K115" s="127">
        <v>0</v>
      </c>
      <c r="L115" s="137"/>
      <c r="M115" s="138">
        <v>43647</v>
      </c>
      <c r="N115" s="138">
        <v>44742</v>
      </c>
      <c r="O115" s="137" t="s">
        <v>2823</v>
      </c>
      <c r="P115" s="139" t="s">
        <v>2824</v>
      </c>
      <c r="Q115" s="128"/>
      <c r="S115" s="118" t="str">
        <f t="shared" si="14"/>
        <v>323</v>
      </c>
      <c r="T115" s="118" t="str">
        <f t="shared" si="15"/>
        <v>32</v>
      </c>
      <c r="U115" s="118" t="str">
        <f t="shared" si="16"/>
        <v>94</v>
      </c>
      <c r="Y115" s="118">
        <v>4531</v>
      </c>
      <c r="Z115" s="118" t="s">
        <v>482</v>
      </c>
      <c r="AB115" s="118" t="str">
        <f t="shared" si="17"/>
        <v>45</v>
      </c>
      <c r="AC115" s="118" t="str">
        <f t="shared" si="18"/>
        <v>453</v>
      </c>
      <c r="AE115" s="118" t="s">
        <v>915</v>
      </c>
      <c r="AF115" s="118" t="s">
        <v>916</v>
      </c>
      <c r="AG115" s="118" t="str">
        <f t="shared" si="19"/>
        <v>A679072</v>
      </c>
      <c r="AH115" s="118" t="str">
        <f>VLOOKUP(AG115,[1]AKT!$C$4:$E$324,3,FALSE)</f>
        <v>0942</v>
      </c>
    </row>
    <row r="116" spans="1:34" x14ac:dyDescent="0.25">
      <c r="A116" s="135">
        <v>52</v>
      </c>
      <c r="B116" s="126" t="str">
        <f t="shared" si="10"/>
        <v>Ostale pomoći</v>
      </c>
      <c r="C116" s="135">
        <v>3213</v>
      </c>
      <c r="D116" s="126" t="str">
        <f t="shared" si="11"/>
        <v>Stručno usavršavanje zaposlenika</v>
      </c>
      <c r="E116" s="136" t="s">
        <v>956</v>
      </c>
      <c r="F116" s="126" t="str">
        <f t="shared" si="12"/>
        <v>Rješavanje m04 paradoksa: Izbjegavanje samo-prepoznavanja koji nedostaje i ubijanje CD8 T stanica MAT uORF</v>
      </c>
      <c r="G116" s="126" t="str">
        <f t="shared" si="13"/>
        <v>0942</v>
      </c>
      <c r="H116" s="127">
        <v>15.095892229079565</v>
      </c>
      <c r="I116" s="127">
        <v>0</v>
      </c>
      <c r="J116" s="127">
        <v>0</v>
      </c>
      <c r="K116" s="127">
        <v>0</v>
      </c>
      <c r="L116" s="137"/>
      <c r="M116" s="138">
        <v>43647</v>
      </c>
      <c r="N116" s="138">
        <v>44742</v>
      </c>
      <c r="O116" s="137" t="s">
        <v>2823</v>
      </c>
      <c r="P116" s="139" t="s">
        <v>2824</v>
      </c>
      <c r="Q116" s="128"/>
      <c r="S116" s="118" t="str">
        <f t="shared" si="14"/>
        <v>321</v>
      </c>
      <c r="T116" s="118" t="str">
        <f t="shared" si="15"/>
        <v>32</v>
      </c>
      <c r="U116" s="118" t="str">
        <f t="shared" si="16"/>
        <v>94</v>
      </c>
      <c r="Y116" s="118">
        <v>4541</v>
      </c>
      <c r="Z116" s="118" t="s">
        <v>485</v>
      </c>
      <c r="AB116" s="118" t="str">
        <f t="shared" si="17"/>
        <v>45</v>
      </c>
      <c r="AC116" s="118" t="str">
        <f t="shared" si="18"/>
        <v>454</v>
      </c>
      <c r="AE116" s="118" t="s">
        <v>917</v>
      </c>
      <c r="AF116" s="118" t="s">
        <v>918</v>
      </c>
      <c r="AG116" s="118" t="str">
        <f t="shared" si="19"/>
        <v>A679072</v>
      </c>
      <c r="AH116" s="118" t="str">
        <f>VLOOKUP(AG116,[1]AKT!$C$4:$E$324,3,FALSE)</f>
        <v>0942</v>
      </c>
    </row>
    <row r="117" spans="1:34" x14ac:dyDescent="0.25">
      <c r="A117" s="135">
        <v>52</v>
      </c>
      <c r="B117" s="126" t="str">
        <f t="shared" si="10"/>
        <v>Ostale pomoći</v>
      </c>
      <c r="C117" s="135">
        <v>3224</v>
      </c>
      <c r="D117" s="126" t="str">
        <f t="shared" si="11"/>
        <v>Materijal i dijelovi za tekuće i investicijsko održavanje</v>
      </c>
      <c r="E117" s="136" t="s">
        <v>956</v>
      </c>
      <c r="F117" s="126" t="str">
        <f t="shared" si="12"/>
        <v>Rješavanje m04 paradoksa: Izbjegavanje samo-prepoznavanja koji nedostaje i ubijanje CD8 T stanica MAT uORF</v>
      </c>
      <c r="G117" s="126" t="str">
        <f t="shared" si="13"/>
        <v>0942</v>
      </c>
      <c r="H117" s="127">
        <v>273.13955803304793</v>
      </c>
      <c r="I117" s="127">
        <v>0</v>
      </c>
      <c r="J117" s="127">
        <v>0</v>
      </c>
      <c r="K117" s="127">
        <v>0</v>
      </c>
      <c r="L117" s="137"/>
      <c r="M117" s="138">
        <v>43647</v>
      </c>
      <c r="N117" s="138">
        <v>44742</v>
      </c>
      <c r="O117" s="137" t="s">
        <v>2823</v>
      </c>
      <c r="P117" s="139" t="s">
        <v>2824</v>
      </c>
      <c r="Q117" s="128"/>
      <c r="S117" s="118" t="str">
        <f t="shared" si="14"/>
        <v>322</v>
      </c>
      <c r="T117" s="118" t="str">
        <f t="shared" si="15"/>
        <v>32</v>
      </c>
      <c r="U117" s="118" t="str">
        <f t="shared" si="16"/>
        <v>94</v>
      </c>
      <c r="Y117" s="118">
        <v>5121</v>
      </c>
      <c r="Z117" s="118" t="s">
        <v>919</v>
      </c>
      <c r="AB117" s="118" t="str">
        <f t="shared" si="17"/>
        <v>51</v>
      </c>
      <c r="AC117" s="118" t="str">
        <f t="shared" si="18"/>
        <v>512</v>
      </c>
      <c r="AE117" s="118" t="s">
        <v>920</v>
      </c>
      <c r="AF117" s="118" t="s">
        <v>921</v>
      </c>
      <c r="AG117" s="118" t="str">
        <f t="shared" si="19"/>
        <v>A679072</v>
      </c>
      <c r="AH117" s="118" t="str">
        <f>VLOOKUP(AG117,[1]AKT!$C$4:$E$324,3,FALSE)</f>
        <v>0942</v>
      </c>
    </row>
    <row r="118" spans="1:34" x14ac:dyDescent="0.25">
      <c r="A118" s="135">
        <v>52</v>
      </c>
      <c r="B118" s="126" t="str">
        <f t="shared" si="10"/>
        <v>Ostale pomoći</v>
      </c>
      <c r="C118" s="135">
        <v>3294</v>
      </c>
      <c r="D118" s="126" t="str">
        <f t="shared" si="11"/>
        <v>Članarine i norme</v>
      </c>
      <c r="E118" s="136" t="s">
        <v>956</v>
      </c>
      <c r="F118" s="126" t="str">
        <f t="shared" si="12"/>
        <v>Rješavanje m04 paradoksa: Izbjegavanje samo-prepoznavanja koji nedostaje i ubijanje CD8 T stanica MAT uORF</v>
      </c>
      <c r="G118" s="126" t="str">
        <f t="shared" si="13"/>
        <v>0942</v>
      </c>
      <c r="H118" s="127">
        <v>39.580595925409781</v>
      </c>
      <c r="I118" s="127">
        <v>0</v>
      </c>
      <c r="J118" s="127">
        <v>0</v>
      </c>
      <c r="K118" s="127">
        <v>0</v>
      </c>
      <c r="L118" s="137"/>
      <c r="M118" s="138">
        <v>43647</v>
      </c>
      <c r="N118" s="138">
        <v>44742</v>
      </c>
      <c r="O118" s="137" t="s">
        <v>2823</v>
      </c>
      <c r="P118" s="139" t="s">
        <v>2824</v>
      </c>
      <c r="Q118" s="128"/>
      <c r="S118" s="118" t="str">
        <f t="shared" si="14"/>
        <v>329</v>
      </c>
      <c r="T118" s="118" t="str">
        <f t="shared" si="15"/>
        <v>32</v>
      </c>
      <c r="U118" s="118" t="str">
        <f t="shared" si="16"/>
        <v>94</v>
      </c>
      <c r="Y118" s="118">
        <v>5443</v>
      </c>
      <c r="Z118" s="118" t="s">
        <v>922</v>
      </c>
      <c r="AB118" s="118" t="str">
        <f t="shared" si="17"/>
        <v>54</v>
      </c>
      <c r="AC118" s="118" t="str">
        <f t="shared" si="18"/>
        <v>544</v>
      </c>
      <c r="AE118" s="118" t="s">
        <v>923</v>
      </c>
      <c r="AF118" s="118" t="s">
        <v>924</v>
      </c>
      <c r="AG118" s="118" t="str">
        <f t="shared" si="19"/>
        <v>A679072</v>
      </c>
      <c r="AH118" s="118" t="str">
        <f>VLOOKUP(AG118,[1]AKT!$C$4:$E$324,3,FALSE)</f>
        <v>0942</v>
      </c>
    </row>
    <row r="119" spans="1:34" x14ac:dyDescent="0.25">
      <c r="A119" s="135">
        <v>52</v>
      </c>
      <c r="B119" s="126" t="str">
        <f t="shared" si="10"/>
        <v>Ostale pomoći</v>
      </c>
      <c r="C119" s="135">
        <v>3237</v>
      </c>
      <c r="D119" s="126" t="str">
        <f t="shared" si="11"/>
        <v>Intelektualne i osobne usluge</v>
      </c>
      <c r="E119" s="136" t="s">
        <v>705</v>
      </c>
      <c r="F119" s="126" t="str">
        <f t="shared" si="12"/>
        <v>Biologija citomegalovirusne infekcije u mozgu tijekom razvoja i u latenciji</v>
      </c>
      <c r="G119" s="126" t="str">
        <f t="shared" si="13"/>
        <v>0942</v>
      </c>
      <c r="H119" s="127">
        <v>143.64456831906563</v>
      </c>
      <c r="I119" s="127">
        <v>0</v>
      </c>
      <c r="J119" s="127">
        <v>5000</v>
      </c>
      <c r="K119" s="127">
        <v>0</v>
      </c>
      <c r="L119" s="137"/>
      <c r="M119" s="138" t="s">
        <v>706</v>
      </c>
      <c r="N119" s="138" t="s">
        <v>707</v>
      </c>
      <c r="O119" s="137" t="s">
        <v>708</v>
      </c>
      <c r="P119" s="139" t="s">
        <v>709</v>
      </c>
      <c r="Q119" s="128"/>
      <c r="S119" s="118" t="str">
        <f t="shared" si="14"/>
        <v>323</v>
      </c>
      <c r="T119" s="118" t="str">
        <f t="shared" si="15"/>
        <v>32</v>
      </c>
      <c r="U119" s="118" t="str">
        <f t="shared" si="16"/>
        <v>94</v>
      </c>
      <c r="Y119" s="118">
        <v>5121</v>
      </c>
      <c r="Z119" s="118" t="s">
        <v>551</v>
      </c>
      <c r="AB119" s="118" t="str">
        <f t="shared" si="17"/>
        <v>51</v>
      </c>
      <c r="AC119" s="118" t="str">
        <f t="shared" si="18"/>
        <v>512</v>
      </c>
      <c r="AE119" s="118" t="s">
        <v>925</v>
      </c>
      <c r="AF119" s="118" t="s">
        <v>926</v>
      </c>
      <c r="AG119" s="118" t="str">
        <f t="shared" si="19"/>
        <v>A679072</v>
      </c>
      <c r="AH119" s="118" t="str">
        <f>VLOOKUP(AG119,[1]AKT!$C$4:$E$324,3,FALSE)</f>
        <v>0942</v>
      </c>
    </row>
    <row r="120" spans="1:34" x14ac:dyDescent="0.25">
      <c r="A120" s="135">
        <v>52</v>
      </c>
      <c r="B120" s="126" t="str">
        <f t="shared" si="10"/>
        <v>Ostale pomoći</v>
      </c>
      <c r="C120" s="135">
        <v>3241</v>
      </c>
      <c r="D120" s="126" t="str">
        <f t="shared" si="11"/>
        <v>Naknade troškova osobama izvan radnog odnosa</v>
      </c>
      <c r="E120" s="136" t="s">
        <v>705</v>
      </c>
      <c r="F120" s="126" t="str">
        <f t="shared" si="12"/>
        <v>Biologija citomegalovirusne infekcije u mozgu tijekom razvoja i u latenciji</v>
      </c>
      <c r="G120" s="126" t="str">
        <f t="shared" si="13"/>
        <v>0942</v>
      </c>
      <c r="H120" s="127">
        <v>641.62452717499491</v>
      </c>
      <c r="I120" s="127">
        <v>0</v>
      </c>
      <c r="J120" s="127">
        <v>0</v>
      </c>
      <c r="K120" s="127">
        <v>0</v>
      </c>
      <c r="L120" s="137"/>
      <c r="M120" s="138" t="s">
        <v>706</v>
      </c>
      <c r="N120" s="138" t="s">
        <v>707</v>
      </c>
      <c r="O120" s="137" t="s">
        <v>708</v>
      </c>
      <c r="P120" s="139" t="s">
        <v>709</v>
      </c>
      <c r="Q120" s="128"/>
      <c r="S120" s="118" t="str">
        <f t="shared" si="14"/>
        <v>324</v>
      </c>
      <c r="T120" s="118" t="str">
        <f t="shared" si="15"/>
        <v>32</v>
      </c>
      <c r="U120" s="118" t="str">
        <f t="shared" si="16"/>
        <v>94</v>
      </c>
      <c r="Y120" s="118">
        <v>5122</v>
      </c>
      <c r="Z120" s="118" t="s">
        <v>552</v>
      </c>
      <c r="AB120" s="118" t="str">
        <f t="shared" si="17"/>
        <v>51</v>
      </c>
      <c r="AC120" s="118" t="str">
        <f t="shared" si="18"/>
        <v>512</v>
      </c>
      <c r="AE120" s="118" t="s">
        <v>927</v>
      </c>
      <c r="AF120" s="118" t="s">
        <v>928</v>
      </c>
      <c r="AG120" s="118" t="str">
        <f t="shared" si="19"/>
        <v>A679072</v>
      </c>
      <c r="AH120" s="118" t="str">
        <f>VLOOKUP(AG120,[1]AKT!$C$4:$E$324,3,FALSE)</f>
        <v>0942</v>
      </c>
    </row>
    <row r="121" spans="1:34" x14ac:dyDescent="0.25">
      <c r="A121" s="135">
        <v>51</v>
      </c>
      <c r="B121" s="126" t="str">
        <f t="shared" si="10"/>
        <v>Pomoći EU</v>
      </c>
      <c r="C121" s="135">
        <v>3233</v>
      </c>
      <c r="D121" s="126" t="str">
        <f t="shared" si="11"/>
        <v>Usluge promidžbe i informiranja</v>
      </c>
      <c r="E121" s="136" t="s">
        <v>637</v>
      </c>
      <c r="F121" s="126" t="str">
        <f t="shared" si="12"/>
        <v>NOVI PODPROJEKT</v>
      </c>
      <c r="G121" s="126" t="str">
        <f t="shared" si="13"/>
        <v>NOVI PODPROJEKT</v>
      </c>
      <c r="H121" s="127">
        <v>420.01061782467315</v>
      </c>
      <c r="I121" s="127">
        <v>0</v>
      </c>
      <c r="J121" s="127">
        <v>0</v>
      </c>
      <c r="K121" s="127">
        <v>0</v>
      </c>
      <c r="L121" s="137" t="s">
        <v>796</v>
      </c>
      <c r="M121" s="138">
        <v>44501</v>
      </c>
      <c r="N121" s="138">
        <v>45596</v>
      </c>
      <c r="O121" s="137" t="s">
        <v>748</v>
      </c>
      <c r="P121" s="139" t="s">
        <v>797</v>
      </c>
      <c r="Q121" s="128"/>
      <c r="S121" s="118" t="str">
        <f t="shared" si="14"/>
        <v>323</v>
      </c>
      <c r="T121" s="118" t="str">
        <f t="shared" si="15"/>
        <v>32</v>
      </c>
      <c r="U121" s="118" t="str">
        <f t="shared" si="16"/>
        <v>OV</v>
      </c>
      <c r="Y121" s="118">
        <v>5141</v>
      </c>
      <c r="Z121" s="118" t="s">
        <v>554</v>
      </c>
      <c r="AB121" s="118" t="str">
        <f t="shared" si="17"/>
        <v>51</v>
      </c>
      <c r="AC121" s="118" t="str">
        <f t="shared" si="18"/>
        <v>514</v>
      </c>
      <c r="AE121" s="118" t="s">
        <v>747</v>
      </c>
      <c r="AF121" s="118" t="s">
        <v>929</v>
      </c>
      <c r="AG121" s="118" t="str">
        <f t="shared" si="19"/>
        <v>A679072</v>
      </c>
      <c r="AH121" s="118" t="str">
        <f>VLOOKUP(AG121,[1]AKT!$C$4:$E$324,3,FALSE)</f>
        <v>0942</v>
      </c>
    </row>
    <row r="122" spans="1:34" x14ac:dyDescent="0.25">
      <c r="A122" s="135">
        <v>51</v>
      </c>
      <c r="B122" s="126" t="str">
        <f t="shared" si="10"/>
        <v>Pomoći EU</v>
      </c>
      <c r="C122" s="135">
        <v>3293</v>
      </c>
      <c r="D122" s="126" t="str">
        <f t="shared" si="11"/>
        <v>Reprezentacija</v>
      </c>
      <c r="E122" s="136" t="s">
        <v>637</v>
      </c>
      <c r="F122" s="126" t="str">
        <f t="shared" si="12"/>
        <v>NOVI PODPROJEKT</v>
      </c>
      <c r="G122" s="126" t="str">
        <f t="shared" si="13"/>
        <v>NOVI PODPROJEKT</v>
      </c>
      <c r="H122" s="127">
        <v>440.65432344548412</v>
      </c>
      <c r="I122" s="127">
        <v>0</v>
      </c>
      <c r="J122" s="127">
        <v>0</v>
      </c>
      <c r="K122" s="127">
        <v>0</v>
      </c>
      <c r="L122" s="137" t="s">
        <v>807</v>
      </c>
      <c r="M122" s="138">
        <v>44501</v>
      </c>
      <c r="N122" s="138">
        <v>45230</v>
      </c>
      <c r="O122" s="137" t="s">
        <v>748</v>
      </c>
      <c r="P122" s="139" t="s">
        <v>808</v>
      </c>
      <c r="Q122" s="128"/>
      <c r="S122" s="118" t="str">
        <f t="shared" si="14"/>
        <v>329</v>
      </c>
      <c r="T122" s="118" t="str">
        <f t="shared" si="15"/>
        <v>32</v>
      </c>
      <c r="U122" s="118" t="str">
        <f t="shared" si="16"/>
        <v>OV</v>
      </c>
      <c r="Y122" s="118">
        <v>5181</v>
      </c>
      <c r="Z122" s="118" t="s">
        <v>556</v>
      </c>
      <c r="AB122" s="118" t="str">
        <f t="shared" si="17"/>
        <v>51</v>
      </c>
      <c r="AC122" s="118" t="str">
        <f t="shared" si="18"/>
        <v>518</v>
      </c>
      <c r="AE122" s="118" t="s">
        <v>930</v>
      </c>
      <c r="AF122" s="118" t="s">
        <v>931</v>
      </c>
      <c r="AG122" s="118" t="str">
        <f t="shared" si="19"/>
        <v>A679072</v>
      </c>
      <c r="AH122" s="118" t="str">
        <f>VLOOKUP(AG122,[1]AKT!$C$4:$E$324,3,FALSE)</f>
        <v>0942</v>
      </c>
    </row>
    <row r="123" spans="1:34" x14ac:dyDescent="0.25">
      <c r="A123" s="135">
        <v>51</v>
      </c>
      <c r="B123" s="126" t="str">
        <f t="shared" si="10"/>
        <v>Pomoći EU</v>
      </c>
      <c r="C123" s="135">
        <v>3693</v>
      </c>
      <c r="D123" s="126" t="str">
        <f t="shared" si="11"/>
        <v>Tekući prijenosi između proračunskih korisnika istog proraču</v>
      </c>
      <c r="E123" s="136" t="s">
        <v>637</v>
      </c>
      <c r="F123" s="126" t="str">
        <f t="shared" si="12"/>
        <v>NOVI PODPROJEKT</v>
      </c>
      <c r="G123" s="126" t="str">
        <f t="shared" si="13"/>
        <v>NOVI PODPROJEKT</v>
      </c>
      <c r="H123" s="127">
        <v>369.83343287543966</v>
      </c>
      <c r="I123" s="127">
        <v>0</v>
      </c>
      <c r="J123" s="127">
        <v>0</v>
      </c>
      <c r="K123" s="127">
        <v>740</v>
      </c>
      <c r="L123" s="137" t="s">
        <v>807</v>
      </c>
      <c r="M123" s="138">
        <v>44501</v>
      </c>
      <c r="N123" s="138">
        <v>45230</v>
      </c>
      <c r="O123" s="137" t="s">
        <v>748</v>
      </c>
      <c r="P123" s="139" t="s">
        <v>808</v>
      </c>
      <c r="Q123" s="128" t="s">
        <v>2830</v>
      </c>
      <c r="S123" s="118" t="str">
        <f t="shared" si="14"/>
        <v>369</v>
      </c>
      <c r="T123" s="118" t="str">
        <f t="shared" si="15"/>
        <v>36</v>
      </c>
      <c r="U123" s="118" t="str">
        <f t="shared" si="16"/>
        <v>OV</v>
      </c>
      <c r="Y123" s="118">
        <v>5183</v>
      </c>
      <c r="Z123" s="118" t="s">
        <v>557</v>
      </c>
      <c r="AB123" s="118" t="str">
        <f t="shared" si="17"/>
        <v>51</v>
      </c>
      <c r="AC123" s="118" t="str">
        <f t="shared" si="18"/>
        <v>518</v>
      </c>
      <c r="AE123" s="118" t="s">
        <v>932</v>
      </c>
      <c r="AF123" s="118" t="s">
        <v>933</v>
      </c>
      <c r="AG123" s="118" t="str">
        <f t="shared" si="19"/>
        <v>A679072</v>
      </c>
      <c r="AH123" s="118" t="str">
        <f>VLOOKUP(AG123,[1]AKT!$C$4:$E$324,3,FALSE)</f>
        <v>0942</v>
      </c>
    </row>
    <row r="124" spans="1:34" x14ac:dyDescent="0.25">
      <c r="A124" s="135">
        <v>52</v>
      </c>
      <c r="B124" s="126" t="str">
        <f t="shared" si="10"/>
        <v>Ostale pomoći</v>
      </c>
      <c r="C124" s="135">
        <v>3222</v>
      </c>
      <c r="D124" s="126" t="str">
        <f t="shared" si="11"/>
        <v>Materijal i sirovine</v>
      </c>
      <c r="E124" s="136" t="s">
        <v>789</v>
      </c>
      <c r="F124" s="126" t="str">
        <f t="shared" si="12"/>
        <v>KLIMOD</v>
      </c>
      <c r="G124" s="126" t="str">
        <f t="shared" si="13"/>
        <v>0942</v>
      </c>
      <c r="H124" s="127">
        <v>5286.0295971862761</v>
      </c>
      <c r="I124" s="127">
        <v>0</v>
      </c>
      <c r="J124" s="127">
        <v>0</v>
      </c>
      <c r="K124" s="127">
        <v>0</v>
      </c>
      <c r="L124" s="137"/>
      <c r="M124" s="138">
        <v>43908</v>
      </c>
      <c r="N124" s="138">
        <v>45002</v>
      </c>
      <c r="O124" s="137" t="s">
        <v>790</v>
      </c>
      <c r="P124" s="139" t="s">
        <v>791</v>
      </c>
      <c r="Q124" s="128"/>
      <c r="S124" s="118" t="str">
        <f t="shared" si="14"/>
        <v>322</v>
      </c>
      <c r="T124" s="118" t="str">
        <f t="shared" si="15"/>
        <v>32</v>
      </c>
      <c r="U124" s="118" t="str">
        <f t="shared" si="16"/>
        <v>94</v>
      </c>
      <c r="Y124" s="118">
        <v>5422</v>
      </c>
      <c r="Z124" s="118" t="s">
        <v>527</v>
      </c>
      <c r="AB124" s="118" t="str">
        <f t="shared" si="17"/>
        <v>54</v>
      </c>
      <c r="AC124" s="118" t="str">
        <f t="shared" si="18"/>
        <v>542</v>
      </c>
      <c r="AE124" s="118" t="s">
        <v>934</v>
      </c>
      <c r="AF124" s="118" t="s">
        <v>935</v>
      </c>
      <c r="AG124" s="118" t="str">
        <f t="shared" si="19"/>
        <v>A679072</v>
      </c>
      <c r="AH124" s="118" t="str">
        <f>VLOOKUP(AG124,[1]AKT!$C$4:$E$324,3,FALSE)</f>
        <v>0942</v>
      </c>
    </row>
    <row r="125" spans="1:34" x14ac:dyDescent="0.25">
      <c r="A125" s="135">
        <v>52</v>
      </c>
      <c r="B125" s="126" t="str">
        <f t="shared" si="10"/>
        <v>Ostale pomoći</v>
      </c>
      <c r="C125" s="135">
        <v>3221</v>
      </c>
      <c r="D125" s="126" t="str">
        <f t="shared" si="11"/>
        <v>Uredski materijal i ostali materijalni rashodi</v>
      </c>
      <c r="E125" s="136" t="s">
        <v>998</v>
      </c>
      <c r="F125" s="126" t="str">
        <f t="shared" si="12"/>
        <v>Menage a trois: Neuro-endocrino-immune regulation of metabolic homeostasis</v>
      </c>
      <c r="G125" s="126" t="str">
        <f t="shared" si="13"/>
        <v>0942</v>
      </c>
      <c r="H125" s="127">
        <v>205.9791625190789</v>
      </c>
      <c r="I125" s="127">
        <v>0</v>
      </c>
      <c r="J125" s="127">
        <v>0</v>
      </c>
      <c r="K125" s="127">
        <v>0</v>
      </c>
      <c r="L125" s="137"/>
      <c r="M125" s="138">
        <v>44256</v>
      </c>
      <c r="N125" s="138">
        <v>44985</v>
      </c>
      <c r="O125" s="137" t="s">
        <v>2825</v>
      </c>
      <c r="P125" s="139" t="s">
        <v>2826</v>
      </c>
      <c r="Q125" s="128"/>
      <c r="S125" s="118" t="str">
        <f t="shared" si="14"/>
        <v>322</v>
      </c>
      <c r="T125" s="118" t="str">
        <f t="shared" si="15"/>
        <v>32</v>
      </c>
      <c r="U125" s="118" t="str">
        <f t="shared" si="16"/>
        <v>94</v>
      </c>
      <c r="Y125" s="118">
        <v>5431</v>
      </c>
      <c r="Z125" s="118" t="s">
        <v>936</v>
      </c>
      <c r="AB125" s="118" t="str">
        <f t="shared" si="17"/>
        <v>54</v>
      </c>
      <c r="AC125" s="118" t="str">
        <f t="shared" si="18"/>
        <v>543</v>
      </c>
      <c r="AE125" s="118" t="s">
        <v>937</v>
      </c>
      <c r="AF125" s="118" t="s">
        <v>938</v>
      </c>
      <c r="AG125" s="118" t="str">
        <f t="shared" si="19"/>
        <v>A679072</v>
      </c>
      <c r="AH125" s="118" t="str">
        <f>VLOOKUP(AG125,[1]AKT!$C$4:$E$324,3,FALSE)</f>
        <v>0942</v>
      </c>
    </row>
    <row r="126" spans="1:34" x14ac:dyDescent="0.25">
      <c r="A126" s="135">
        <v>52</v>
      </c>
      <c r="B126" s="126" t="str">
        <f t="shared" si="10"/>
        <v>Ostale pomoći</v>
      </c>
      <c r="C126" s="135">
        <v>3222</v>
      </c>
      <c r="D126" s="126" t="str">
        <f t="shared" si="11"/>
        <v>Materijal i sirovine</v>
      </c>
      <c r="E126" s="136" t="s">
        <v>998</v>
      </c>
      <c r="F126" s="126" t="str">
        <f t="shared" si="12"/>
        <v>Menage a trois: Neuro-endocrino-immune regulation of metabolic homeostasis</v>
      </c>
      <c r="G126" s="126" t="str">
        <f t="shared" si="13"/>
        <v>0942</v>
      </c>
      <c r="H126" s="127">
        <v>4189.3065233260331</v>
      </c>
      <c r="I126" s="127">
        <v>0</v>
      </c>
      <c r="J126" s="127">
        <v>0</v>
      </c>
      <c r="K126" s="127">
        <v>0</v>
      </c>
      <c r="L126" s="137"/>
      <c r="M126" s="138">
        <v>44256</v>
      </c>
      <c r="N126" s="138">
        <v>44985</v>
      </c>
      <c r="O126" s="137" t="s">
        <v>2825</v>
      </c>
      <c r="P126" s="139" t="s">
        <v>2826</v>
      </c>
      <c r="Q126" s="128"/>
      <c r="S126" s="118" t="str">
        <f t="shared" si="14"/>
        <v>322</v>
      </c>
      <c r="T126" s="118" t="str">
        <f t="shared" si="15"/>
        <v>32</v>
      </c>
      <c r="U126" s="118" t="str">
        <f t="shared" si="16"/>
        <v>94</v>
      </c>
      <c r="Y126" s="118">
        <v>5443</v>
      </c>
      <c r="Z126" s="118" t="s">
        <v>531</v>
      </c>
      <c r="AB126" s="118" t="str">
        <f t="shared" si="17"/>
        <v>54</v>
      </c>
      <c r="AC126" s="118" t="str">
        <f t="shared" si="18"/>
        <v>544</v>
      </c>
      <c r="AE126" s="118" t="s">
        <v>939</v>
      </c>
      <c r="AF126" s="118" t="s">
        <v>940</v>
      </c>
      <c r="AG126" s="118" t="str">
        <f t="shared" si="19"/>
        <v>A679072</v>
      </c>
      <c r="AH126" s="118" t="str">
        <f>VLOOKUP(AG126,[1]AKT!$C$4:$E$324,3,FALSE)</f>
        <v>0942</v>
      </c>
    </row>
    <row r="127" spans="1:34" x14ac:dyDescent="0.25">
      <c r="A127" s="135">
        <v>52</v>
      </c>
      <c r="B127" s="126" t="str">
        <f t="shared" si="10"/>
        <v>Ostale pomoći</v>
      </c>
      <c r="C127" s="135">
        <v>3225</v>
      </c>
      <c r="D127" s="126" t="str">
        <f t="shared" si="11"/>
        <v>Sitni inventar i auto gume</v>
      </c>
      <c r="E127" s="136" t="s">
        <v>998</v>
      </c>
      <c r="F127" s="126" t="str">
        <f t="shared" si="12"/>
        <v>Menage a trois: Neuro-endocrino-immune regulation of metabolic homeostasis</v>
      </c>
      <c r="G127" s="126" t="str">
        <f t="shared" si="13"/>
        <v>0942</v>
      </c>
      <c r="H127" s="127">
        <v>459.7146459619085</v>
      </c>
      <c r="I127" s="127">
        <v>0</v>
      </c>
      <c r="J127" s="127">
        <v>0</v>
      </c>
      <c r="K127" s="127">
        <v>0</v>
      </c>
      <c r="L127" s="137"/>
      <c r="M127" s="138">
        <v>44256</v>
      </c>
      <c r="N127" s="138">
        <v>44985</v>
      </c>
      <c r="O127" s="137" t="s">
        <v>2825</v>
      </c>
      <c r="P127" s="139" t="s">
        <v>2826</v>
      </c>
      <c r="Q127" s="128"/>
      <c r="S127" s="118" t="str">
        <f t="shared" si="14"/>
        <v>322</v>
      </c>
      <c r="T127" s="118" t="str">
        <f t="shared" si="15"/>
        <v>32</v>
      </c>
      <c r="U127" s="118" t="str">
        <f t="shared" si="16"/>
        <v>94</v>
      </c>
      <c r="Y127" s="118">
        <v>5445</v>
      </c>
      <c r="Z127" s="118" t="s">
        <v>941</v>
      </c>
      <c r="AB127" s="118" t="str">
        <f t="shared" si="17"/>
        <v>54</v>
      </c>
      <c r="AC127" s="118" t="str">
        <f t="shared" si="18"/>
        <v>544</v>
      </c>
      <c r="AE127" s="118" t="s">
        <v>942</v>
      </c>
      <c r="AF127" s="118" t="s">
        <v>943</v>
      </c>
      <c r="AG127" s="118" t="str">
        <f t="shared" si="19"/>
        <v>A679072</v>
      </c>
      <c r="AH127" s="118" t="str">
        <f>VLOOKUP(AG127,[1]AKT!$C$4:$E$324,3,FALSE)</f>
        <v>0942</v>
      </c>
    </row>
    <row r="128" spans="1:34" x14ac:dyDescent="0.25">
      <c r="A128" s="135">
        <v>52</v>
      </c>
      <c r="B128" s="126" t="str">
        <f t="shared" si="10"/>
        <v>Ostale pomoći</v>
      </c>
      <c r="C128" s="135">
        <v>3231</v>
      </c>
      <c r="D128" s="126" t="str">
        <f t="shared" si="11"/>
        <v>Usluge telefona, pošte i prijevoza</v>
      </c>
      <c r="E128" s="136" t="s">
        <v>998</v>
      </c>
      <c r="F128" s="126" t="str">
        <f t="shared" si="12"/>
        <v>Menage a trois: Neuro-endocrino-immune regulation of metabolic homeostasis</v>
      </c>
      <c r="G128" s="126" t="str">
        <f t="shared" si="13"/>
        <v>0942</v>
      </c>
      <c r="H128" s="127">
        <v>269.03444156878356</v>
      </c>
      <c r="I128" s="127">
        <v>0</v>
      </c>
      <c r="J128" s="127">
        <v>0</v>
      </c>
      <c r="K128" s="127">
        <v>0</v>
      </c>
      <c r="L128" s="137"/>
      <c r="M128" s="138">
        <v>44256</v>
      </c>
      <c r="N128" s="138">
        <v>44985</v>
      </c>
      <c r="O128" s="137" t="s">
        <v>2825</v>
      </c>
      <c r="P128" s="139" t="s">
        <v>2826</v>
      </c>
      <c r="Q128" s="128"/>
      <c r="S128" s="118" t="str">
        <f t="shared" si="14"/>
        <v>323</v>
      </c>
      <c r="T128" s="118" t="str">
        <f t="shared" si="15"/>
        <v>32</v>
      </c>
      <c r="U128" s="118" t="str">
        <f t="shared" si="16"/>
        <v>94</v>
      </c>
      <c r="Y128" s="118">
        <v>5453</v>
      </c>
      <c r="Z128" s="118" t="s">
        <v>944</v>
      </c>
      <c r="AB128" s="118" t="str">
        <f t="shared" si="17"/>
        <v>54</v>
      </c>
      <c r="AC128" s="118" t="str">
        <f t="shared" si="18"/>
        <v>545</v>
      </c>
      <c r="AE128" s="118" t="s">
        <v>945</v>
      </c>
      <c r="AF128" s="118" t="s">
        <v>946</v>
      </c>
      <c r="AG128" s="118" t="str">
        <f t="shared" si="19"/>
        <v>A679072</v>
      </c>
      <c r="AH128" s="118" t="str">
        <f>VLOOKUP(AG128,[1]AKT!$C$4:$E$324,3,FALSE)</f>
        <v>0942</v>
      </c>
    </row>
    <row r="129" spans="1:34" x14ac:dyDescent="0.25">
      <c r="A129" s="135">
        <v>52</v>
      </c>
      <c r="B129" s="126" t="str">
        <f t="shared" si="10"/>
        <v>Ostale pomoći</v>
      </c>
      <c r="C129" s="135">
        <v>3232</v>
      </c>
      <c r="D129" s="126" t="str">
        <f t="shared" si="11"/>
        <v>Usluge tekućeg i investicijskog održavanja</v>
      </c>
      <c r="E129" s="136" t="s">
        <v>998</v>
      </c>
      <c r="F129" s="126" t="str">
        <f t="shared" si="12"/>
        <v>Menage a trois: Neuro-endocrino-immune regulation of metabolic homeostasis</v>
      </c>
      <c r="G129" s="126" t="str">
        <f t="shared" si="13"/>
        <v>0942</v>
      </c>
      <c r="H129" s="127">
        <v>380.33977038954146</v>
      </c>
      <c r="I129" s="127">
        <v>0</v>
      </c>
      <c r="J129" s="127">
        <v>0</v>
      </c>
      <c r="K129" s="127">
        <v>0</v>
      </c>
      <c r="L129" s="137"/>
      <c r="M129" s="138">
        <v>44256</v>
      </c>
      <c r="N129" s="138">
        <v>44985</v>
      </c>
      <c r="O129" s="137" t="s">
        <v>2825</v>
      </c>
      <c r="P129" s="139" t="s">
        <v>2826</v>
      </c>
      <c r="Q129" s="128"/>
      <c r="S129" s="118" t="str">
        <f t="shared" si="14"/>
        <v>323</v>
      </c>
      <c r="T129" s="118" t="str">
        <f t="shared" si="15"/>
        <v>32</v>
      </c>
      <c r="U129" s="118" t="str">
        <f t="shared" si="16"/>
        <v>94</v>
      </c>
      <c r="Y129" s="118">
        <v>5472</v>
      </c>
      <c r="Z129" s="118" t="s">
        <v>947</v>
      </c>
      <c r="AB129" s="118" t="str">
        <f t="shared" si="17"/>
        <v>54</v>
      </c>
      <c r="AC129" s="118" t="str">
        <f t="shared" si="18"/>
        <v>547</v>
      </c>
      <c r="AE129" s="118" t="s">
        <v>948</v>
      </c>
      <c r="AF129" s="118" t="s">
        <v>949</v>
      </c>
      <c r="AG129" s="118" t="str">
        <f t="shared" si="19"/>
        <v>A679072</v>
      </c>
      <c r="AH129" s="118" t="str">
        <f>VLOOKUP(AG129,[1]AKT!$C$4:$E$324,3,FALSE)</f>
        <v>0942</v>
      </c>
    </row>
    <row r="130" spans="1:34" x14ac:dyDescent="0.25">
      <c r="A130" s="135">
        <v>52</v>
      </c>
      <c r="B130" s="126" t="str">
        <f t="shared" si="10"/>
        <v>Ostale pomoći</v>
      </c>
      <c r="C130" s="144">
        <v>3431</v>
      </c>
      <c r="D130" s="126" t="str">
        <f t="shared" si="11"/>
        <v>Bankarske usluge i usluge platnog prometa</v>
      </c>
      <c r="E130" s="136" t="s">
        <v>998</v>
      </c>
      <c r="F130" s="126" t="str">
        <f t="shared" si="12"/>
        <v>Menage a trois: Neuro-endocrino-immune regulation of metabolic homeostasis</v>
      </c>
      <c r="G130" s="126" t="str">
        <f t="shared" si="13"/>
        <v>0942</v>
      </c>
      <c r="H130" s="127">
        <v>60.199084212621933</v>
      </c>
      <c r="I130" s="127">
        <v>0</v>
      </c>
      <c r="J130" s="127">
        <v>0</v>
      </c>
      <c r="K130" s="127">
        <v>0</v>
      </c>
      <c r="L130" s="137"/>
      <c r="M130" s="138">
        <v>44256</v>
      </c>
      <c r="N130" s="138">
        <v>44985</v>
      </c>
      <c r="O130" s="137" t="s">
        <v>2825</v>
      </c>
      <c r="P130" s="139" t="s">
        <v>2826</v>
      </c>
      <c r="Q130" s="128"/>
      <c r="S130" s="118" t="str">
        <f t="shared" si="14"/>
        <v>343</v>
      </c>
      <c r="T130" s="118" t="str">
        <f t="shared" si="15"/>
        <v>34</v>
      </c>
      <c r="U130" s="118" t="str">
        <f t="shared" si="16"/>
        <v>94</v>
      </c>
      <c r="AE130" s="118" t="s">
        <v>950</v>
      </c>
      <c r="AF130" s="118" t="s">
        <v>951</v>
      </c>
      <c r="AG130" s="118" t="str">
        <f t="shared" si="19"/>
        <v>A679072</v>
      </c>
      <c r="AH130" s="118" t="str">
        <f>VLOOKUP(AG130,[1]AKT!$C$4:$E$324,3,FALSE)</f>
        <v>0942</v>
      </c>
    </row>
    <row r="131" spans="1:34" x14ac:dyDescent="0.25">
      <c r="A131" s="135">
        <v>52</v>
      </c>
      <c r="B131" s="126" t="str">
        <f t="shared" ref="B131:B194" si="20">IFERROR(VLOOKUP(A131,$V$6:$W$23,2,FALSE),"")</f>
        <v>Ostale pomoći</v>
      </c>
      <c r="C131" s="144">
        <v>3211</v>
      </c>
      <c r="D131" s="126" t="str">
        <f t="shared" ref="D131:D194" si="21">IFERROR(VLOOKUP(C131,$Y$5:$AA$129,2,FALSE),"")</f>
        <v>Službena putovanja</v>
      </c>
      <c r="E131" s="136" t="s">
        <v>998</v>
      </c>
      <c r="F131" s="126" t="str">
        <f t="shared" ref="F131:F194" si="22">IFERROR(VLOOKUP(E131,$AE$6:$AF$1090,2,FALSE),"")</f>
        <v>Menage a trois: Neuro-endocrino-immune regulation of metabolic homeostasis</v>
      </c>
      <c r="G131" s="126" t="str">
        <f t="shared" ref="G131:G194" si="23">IFERROR(VLOOKUP(E131,$AE$6:$AH$1090,4,FALSE),"")</f>
        <v>0942</v>
      </c>
      <c r="H131" s="127">
        <v>263.5144999668193</v>
      </c>
      <c r="I131" s="127">
        <v>0</v>
      </c>
      <c r="J131" s="127">
        <v>0</v>
      </c>
      <c r="K131" s="127">
        <v>0</v>
      </c>
      <c r="L131" s="137"/>
      <c r="M131" s="138">
        <v>44256</v>
      </c>
      <c r="N131" s="138">
        <v>44985</v>
      </c>
      <c r="O131" s="137" t="s">
        <v>2825</v>
      </c>
      <c r="P131" s="139" t="s">
        <v>2826</v>
      </c>
      <c r="Q131" s="128"/>
      <c r="S131" s="118" t="str">
        <f t="shared" ref="S131:S194" si="24">LEFT(C131,3)</f>
        <v>321</v>
      </c>
      <c r="T131" s="118" t="str">
        <f t="shared" ref="T131:T194" si="25">LEFT(C131,2)</f>
        <v>32</v>
      </c>
      <c r="U131" s="118" t="str">
        <f t="shared" ref="U131:U194" si="26">MID(G131,2,2)</f>
        <v>94</v>
      </c>
      <c r="AE131" s="118" t="s">
        <v>952</v>
      </c>
      <c r="AF131" s="118" t="s">
        <v>953</v>
      </c>
      <c r="AG131" s="118" t="str">
        <f t="shared" si="19"/>
        <v>A679072</v>
      </c>
      <c r="AH131" s="118" t="str">
        <f>VLOOKUP(AG131,[1]AKT!$C$4:$E$324,3,FALSE)</f>
        <v>0942</v>
      </c>
    </row>
    <row r="132" spans="1:34" x14ac:dyDescent="0.25">
      <c r="A132" s="135">
        <v>52</v>
      </c>
      <c r="B132" s="126" t="str">
        <f t="shared" si="20"/>
        <v>Ostale pomoći</v>
      </c>
      <c r="C132" s="144">
        <v>3213</v>
      </c>
      <c r="D132" s="126" t="str">
        <f t="shared" si="21"/>
        <v>Stručno usavršavanje zaposlenika</v>
      </c>
      <c r="E132" s="136" t="s">
        <v>998</v>
      </c>
      <c r="F132" s="126" t="str">
        <f t="shared" si="22"/>
        <v>Menage a trois: Neuro-endocrino-immune regulation of metabolic homeostasis</v>
      </c>
      <c r="G132" s="126" t="str">
        <f t="shared" si="23"/>
        <v>0942</v>
      </c>
      <c r="H132" s="127">
        <v>30.193111686243281</v>
      </c>
      <c r="I132" s="127">
        <v>0</v>
      </c>
      <c r="J132" s="127">
        <v>0</v>
      </c>
      <c r="K132" s="127">
        <v>0</v>
      </c>
      <c r="L132" s="137"/>
      <c r="M132" s="138">
        <v>44256</v>
      </c>
      <c r="N132" s="138">
        <v>44985</v>
      </c>
      <c r="O132" s="137" t="s">
        <v>2825</v>
      </c>
      <c r="P132" s="139" t="s">
        <v>2826</v>
      </c>
      <c r="Q132" s="128"/>
      <c r="S132" s="118" t="str">
        <f t="shared" si="24"/>
        <v>321</v>
      </c>
      <c r="T132" s="118" t="str">
        <f t="shared" si="25"/>
        <v>32</v>
      </c>
      <c r="U132" s="118" t="str">
        <f t="shared" si="26"/>
        <v>94</v>
      </c>
      <c r="AE132" s="118" t="s">
        <v>954</v>
      </c>
      <c r="AF132" s="118" t="s">
        <v>955</v>
      </c>
      <c r="AG132" s="118" t="str">
        <f t="shared" si="19"/>
        <v>A679072</v>
      </c>
      <c r="AH132" s="118" t="str">
        <f>VLOOKUP(AG132,[1]AKT!$C$4:$E$324,3,FALSE)</f>
        <v>0942</v>
      </c>
    </row>
    <row r="133" spans="1:34" x14ac:dyDescent="0.25">
      <c r="A133" s="135">
        <v>52</v>
      </c>
      <c r="B133" s="126" t="str">
        <f t="shared" si="20"/>
        <v>Ostale pomoći</v>
      </c>
      <c r="C133" s="144">
        <v>3233</v>
      </c>
      <c r="D133" s="126" t="str">
        <f t="shared" si="21"/>
        <v>Usluge promidžbe i informiranja</v>
      </c>
      <c r="E133" s="136" t="s">
        <v>998</v>
      </c>
      <c r="F133" s="126" t="str">
        <f t="shared" si="22"/>
        <v>Menage a trois: Neuro-endocrino-immune regulation of metabolic homeostasis</v>
      </c>
      <c r="G133" s="126" t="str">
        <f t="shared" si="23"/>
        <v>0942</v>
      </c>
      <c r="H133" s="127">
        <v>48.076182892029998</v>
      </c>
      <c r="I133" s="127">
        <v>0</v>
      </c>
      <c r="J133" s="127">
        <v>0</v>
      </c>
      <c r="K133" s="127">
        <v>0</v>
      </c>
      <c r="L133" s="137"/>
      <c r="M133" s="138">
        <v>44256</v>
      </c>
      <c r="N133" s="138">
        <v>44985</v>
      </c>
      <c r="O133" s="137" t="s">
        <v>2825</v>
      </c>
      <c r="P133" s="139" t="s">
        <v>2826</v>
      </c>
      <c r="Q133" s="128"/>
      <c r="S133" s="118" t="str">
        <f t="shared" si="24"/>
        <v>323</v>
      </c>
      <c r="T133" s="118" t="str">
        <f t="shared" si="25"/>
        <v>32</v>
      </c>
      <c r="U133" s="118" t="str">
        <f t="shared" si="26"/>
        <v>94</v>
      </c>
      <c r="AE133" s="118" t="s">
        <v>956</v>
      </c>
      <c r="AF133" s="118" t="s">
        <v>957</v>
      </c>
      <c r="AG133" s="118" t="str">
        <f t="shared" si="19"/>
        <v>A679072</v>
      </c>
      <c r="AH133" s="118" t="str">
        <f>VLOOKUP(AG133,[1]AKT!$C$4:$E$324,3,FALSE)</f>
        <v>0942</v>
      </c>
    </row>
    <row r="134" spans="1:34" x14ac:dyDescent="0.25">
      <c r="A134" s="135">
        <v>52</v>
      </c>
      <c r="B134" s="126" t="str">
        <f t="shared" si="20"/>
        <v>Ostale pomoći</v>
      </c>
      <c r="C134" s="144">
        <v>3294</v>
      </c>
      <c r="D134" s="126" t="str">
        <f t="shared" si="21"/>
        <v>Članarine i norme</v>
      </c>
      <c r="E134" s="136" t="s">
        <v>998</v>
      </c>
      <c r="F134" s="126" t="str">
        <f t="shared" si="22"/>
        <v>Menage a trois: Neuro-endocrino-immune regulation of metabolic homeostasis</v>
      </c>
      <c r="G134" s="126" t="str">
        <f t="shared" si="23"/>
        <v>0942</v>
      </c>
      <c r="H134" s="127">
        <v>59.369566660030522</v>
      </c>
      <c r="I134" s="127">
        <v>0</v>
      </c>
      <c r="J134" s="127">
        <v>0</v>
      </c>
      <c r="K134" s="127">
        <v>0</v>
      </c>
      <c r="L134" s="137"/>
      <c r="M134" s="138">
        <v>44256</v>
      </c>
      <c r="N134" s="138">
        <v>44985</v>
      </c>
      <c r="O134" s="137" t="s">
        <v>2825</v>
      </c>
      <c r="P134" s="139" t="s">
        <v>2826</v>
      </c>
      <c r="Q134" s="128"/>
      <c r="S134" s="118" t="str">
        <f t="shared" si="24"/>
        <v>329</v>
      </c>
      <c r="T134" s="118" t="str">
        <f t="shared" si="25"/>
        <v>32</v>
      </c>
      <c r="U134" s="118" t="str">
        <f t="shared" si="26"/>
        <v>94</v>
      </c>
      <c r="AE134" s="118" t="s">
        <v>958</v>
      </c>
      <c r="AF134" s="118" t="s">
        <v>959</v>
      </c>
      <c r="AG134" s="118" t="str">
        <f t="shared" si="19"/>
        <v>A679072</v>
      </c>
      <c r="AH134" s="118" t="str">
        <f>VLOOKUP(AG134,[1]AKT!$C$4:$E$324,3,FALSE)</f>
        <v>0942</v>
      </c>
    </row>
    <row r="135" spans="1:34" x14ac:dyDescent="0.25">
      <c r="A135" s="135">
        <v>52</v>
      </c>
      <c r="B135" s="126" t="str">
        <f t="shared" si="20"/>
        <v>Ostale pomoći</v>
      </c>
      <c r="C135" s="144">
        <v>3236</v>
      </c>
      <c r="D135" s="126" t="str">
        <f t="shared" si="21"/>
        <v>Zdravstvene i veterinarske usluge</v>
      </c>
      <c r="E135" s="136" t="s">
        <v>998</v>
      </c>
      <c r="F135" s="126" t="str">
        <f t="shared" si="22"/>
        <v>Menage a trois: Neuro-endocrino-immune regulation of metabolic homeostasis</v>
      </c>
      <c r="G135" s="126" t="str">
        <f t="shared" si="23"/>
        <v>0942</v>
      </c>
      <c r="H135" s="127">
        <v>117.45968544694405</v>
      </c>
      <c r="I135" s="127">
        <v>0</v>
      </c>
      <c r="J135" s="127">
        <v>0</v>
      </c>
      <c r="K135" s="127">
        <v>0</v>
      </c>
      <c r="L135" s="137"/>
      <c r="M135" s="138">
        <v>44256</v>
      </c>
      <c r="N135" s="138">
        <v>44985</v>
      </c>
      <c r="O135" s="137" t="s">
        <v>2825</v>
      </c>
      <c r="P135" s="139" t="s">
        <v>2826</v>
      </c>
      <c r="Q135" s="128"/>
      <c r="S135" s="118" t="str">
        <f t="shared" si="24"/>
        <v>323</v>
      </c>
      <c r="T135" s="118" t="str">
        <f t="shared" si="25"/>
        <v>32</v>
      </c>
      <c r="U135" s="118" t="str">
        <f t="shared" si="26"/>
        <v>94</v>
      </c>
      <c r="AE135" s="118" t="s">
        <v>960</v>
      </c>
      <c r="AF135" s="118" t="s">
        <v>961</v>
      </c>
      <c r="AG135" s="118" t="str">
        <f t="shared" si="19"/>
        <v>A679072</v>
      </c>
      <c r="AH135" s="118" t="str">
        <f>VLOOKUP(AG135,[1]AKT!$C$4:$E$324,3,FALSE)</f>
        <v>0942</v>
      </c>
    </row>
    <row r="136" spans="1:34" x14ac:dyDescent="0.25">
      <c r="A136" s="135">
        <v>52</v>
      </c>
      <c r="B136" s="126" t="str">
        <f t="shared" si="20"/>
        <v>Ostale pomoći</v>
      </c>
      <c r="C136" s="135">
        <v>3111</v>
      </c>
      <c r="D136" s="126" t="str">
        <f t="shared" si="21"/>
        <v>Plaće za redovan rad</v>
      </c>
      <c r="E136" s="136" t="s">
        <v>637</v>
      </c>
      <c r="F136" s="126" t="str">
        <f t="shared" si="22"/>
        <v>NOVI PODPROJEKT</v>
      </c>
      <c r="G136" s="126" t="str">
        <f t="shared" si="23"/>
        <v>NOVI PODPROJEKT</v>
      </c>
      <c r="H136" s="127">
        <v>14891.958325038158</v>
      </c>
      <c r="I136" s="127">
        <v>0</v>
      </c>
      <c r="J136" s="127">
        <v>0</v>
      </c>
      <c r="K136" s="127">
        <v>0</v>
      </c>
      <c r="L136" s="137" t="s">
        <v>2829</v>
      </c>
      <c r="M136" s="138" t="s">
        <v>2857</v>
      </c>
      <c r="N136" s="138" t="s">
        <v>2858</v>
      </c>
      <c r="O136" s="137" t="s">
        <v>2823</v>
      </c>
      <c r="P136" s="139" t="s">
        <v>2859</v>
      </c>
      <c r="Q136" s="128"/>
      <c r="S136" s="118" t="str">
        <f t="shared" si="24"/>
        <v>311</v>
      </c>
      <c r="T136" s="118" t="str">
        <f t="shared" si="25"/>
        <v>31</v>
      </c>
      <c r="U136" s="118" t="str">
        <f t="shared" si="26"/>
        <v>OV</v>
      </c>
      <c r="AE136" s="118" t="s">
        <v>962</v>
      </c>
      <c r="AF136" s="118" t="s">
        <v>963</v>
      </c>
      <c r="AG136" s="118" t="str">
        <f t="shared" ref="AG136:AG199" si="27">LEFT(AE136,7)</f>
        <v>A679072</v>
      </c>
      <c r="AH136" s="118" t="str">
        <f>VLOOKUP(AG136,[1]AKT!$C$4:$E$324,3,FALSE)</f>
        <v>0942</v>
      </c>
    </row>
    <row r="137" spans="1:34" x14ac:dyDescent="0.25">
      <c r="A137" s="135">
        <v>52</v>
      </c>
      <c r="B137" s="126" t="str">
        <f t="shared" si="20"/>
        <v>Ostale pomoći</v>
      </c>
      <c r="C137" s="135">
        <v>3121</v>
      </c>
      <c r="D137" s="126" t="str">
        <f t="shared" si="21"/>
        <v>Ostali rashodi za zaposlene</v>
      </c>
      <c r="E137" s="136" t="s">
        <v>637</v>
      </c>
      <c r="F137" s="126" t="str">
        <f t="shared" si="22"/>
        <v>NOVI PODPROJEKT</v>
      </c>
      <c r="G137" s="126" t="str">
        <f t="shared" si="23"/>
        <v>NOVI PODPROJEKT</v>
      </c>
      <c r="H137" s="127">
        <v>435.23392394983074</v>
      </c>
      <c r="I137" s="127">
        <v>0</v>
      </c>
      <c r="J137" s="127">
        <v>0</v>
      </c>
      <c r="K137" s="127">
        <v>0</v>
      </c>
      <c r="L137" s="137" t="s">
        <v>2829</v>
      </c>
      <c r="M137" s="138" t="s">
        <v>2857</v>
      </c>
      <c r="N137" s="138" t="s">
        <v>2858</v>
      </c>
      <c r="O137" s="137" t="s">
        <v>2823</v>
      </c>
      <c r="P137" s="139" t="s">
        <v>2859</v>
      </c>
      <c r="Q137" s="128"/>
      <c r="S137" s="118" t="str">
        <f t="shared" si="24"/>
        <v>312</v>
      </c>
      <c r="T137" s="118" t="str">
        <f t="shared" si="25"/>
        <v>31</v>
      </c>
      <c r="U137" s="118" t="str">
        <f t="shared" si="26"/>
        <v>OV</v>
      </c>
      <c r="AE137" s="118" t="s">
        <v>964</v>
      </c>
      <c r="AF137" s="118" t="s">
        <v>965</v>
      </c>
      <c r="AG137" s="118" t="str">
        <f t="shared" si="27"/>
        <v>A679072</v>
      </c>
      <c r="AH137" s="118" t="str">
        <f>VLOOKUP(AG137,[1]AKT!$C$4:$E$324,3,FALSE)</f>
        <v>0942</v>
      </c>
    </row>
    <row r="138" spans="1:34" x14ac:dyDescent="0.25">
      <c r="A138" s="135">
        <v>52</v>
      </c>
      <c r="B138" s="126" t="str">
        <f t="shared" si="20"/>
        <v>Ostale pomoći</v>
      </c>
      <c r="C138" s="135">
        <v>3132</v>
      </c>
      <c r="D138" s="126" t="str">
        <f t="shared" si="21"/>
        <v>Doprinosi za obvezno zdravstveno osiguranje</v>
      </c>
      <c r="E138" s="136" t="s">
        <v>637</v>
      </c>
      <c r="F138" s="126" t="str">
        <f t="shared" si="22"/>
        <v>NOVI PODPROJEKT</v>
      </c>
      <c r="G138" s="126" t="str">
        <f t="shared" si="23"/>
        <v>NOVI PODPROJEKT</v>
      </c>
      <c r="H138" s="127">
        <v>2576.6182228415951</v>
      </c>
      <c r="I138" s="127">
        <v>0</v>
      </c>
      <c r="J138" s="127">
        <v>0</v>
      </c>
      <c r="K138" s="127">
        <v>0</v>
      </c>
      <c r="L138" s="137" t="s">
        <v>2829</v>
      </c>
      <c r="M138" s="138" t="s">
        <v>2857</v>
      </c>
      <c r="N138" s="138" t="s">
        <v>2858</v>
      </c>
      <c r="O138" s="137" t="s">
        <v>2823</v>
      </c>
      <c r="P138" s="139" t="s">
        <v>2859</v>
      </c>
      <c r="Q138" s="128"/>
      <c r="S138" s="118" t="str">
        <f t="shared" si="24"/>
        <v>313</v>
      </c>
      <c r="T138" s="118" t="str">
        <f t="shared" si="25"/>
        <v>31</v>
      </c>
      <c r="U138" s="118" t="str">
        <f t="shared" si="26"/>
        <v>OV</v>
      </c>
      <c r="AE138" s="118" t="s">
        <v>966</v>
      </c>
      <c r="AF138" s="118" t="s">
        <v>967</v>
      </c>
      <c r="AG138" s="118" t="str">
        <f t="shared" si="27"/>
        <v>A679072</v>
      </c>
      <c r="AH138" s="118" t="str">
        <f>VLOOKUP(AG138,[1]AKT!$C$4:$E$324,3,FALSE)</f>
        <v>0942</v>
      </c>
    </row>
    <row r="139" spans="1:34" x14ac:dyDescent="0.25">
      <c r="A139" s="135">
        <v>52</v>
      </c>
      <c r="B139" s="126" t="str">
        <f t="shared" si="20"/>
        <v>Ostale pomoći</v>
      </c>
      <c r="C139" s="135">
        <v>3211</v>
      </c>
      <c r="D139" s="126" t="str">
        <f t="shared" si="21"/>
        <v>Službena putovanja</v>
      </c>
      <c r="E139" s="136" t="s">
        <v>637</v>
      </c>
      <c r="F139" s="126" t="str">
        <f t="shared" si="22"/>
        <v>NOVI PODPROJEKT</v>
      </c>
      <c r="G139" s="126" t="str">
        <f t="shared" si="23"/>
        <v>NOVI PODPROJEKT</v>
      </c>
      <c r="H139" s="127">
        <v>404.9346340168558</v>
      </c>
      <c r="I139" s="127">
        <v>0</v>
      </c>
      <c r="J139" s="127">
        <v>0</v>
      </c>
      <c r="K139" s="127">
        <v>0</v>
      </c>
      <c r="L139" s="137" t="s">
        <v>2829</v>
      </c>
      <c r="M139" s="138" t="s">
        <v>2857</v>
      </c>
      <c r="N139" s="138" t="s">
        <v>2858</v>
      </c>
      <c r="O139" s="137" t="s">
        <v>2823</v>
      </c>
      <c r="P139" s="139" t="s">
        <v>2859</v>
      </c>
      <c r="Q139" s="128"/>
      <c r="S139" s="118" t="str">
        <f t="shared" si="24"/>
        <v>321</v>
      </c>
      <c r="T139" s="118" t="str">
        <f t="shared" si="25"/>
        <v>32</v>
      </c>
      <c r="U139" s="118" t="str">
        <f t="shared" si="26"/>
        <v>OV</v>
      </c>
      <c r="AE139" s="118" t="s">
        <v>968</v>
      </c>
      <c r="AF139" s="118" t="s">
        <v>969</v>
      </c>
      <c r="AG139" s="118" t="str">
        <f t="shared" si="27"/>
        <v>A679072</v>
      </c>
      <c r="AH139" s="118" t="str">
        <f>VLOOKUP(AG139,[1]AKT!$C$4:$E$324,3,FALSE)</f>
        <v>0942</v>
      </c>
    </row>
    <row r="140" spans="1:34" x14ac:dyDescent="0.25">
      <c r="A140" s="135">
        <v>52</v>
      </c>
      <c r="B140" s="126" t="str">
        <f t="shared" si="20"/>
        <v>Ostale pomoći</v>
      </c>
      <c r="C140" s="135">
        <v>3213</v>
      </c>
      <c r="D140" s="126" t="str">
        <f t="shared" si="21"/>
        <v>Stručno usavršavanje zaposlenika</v>
      </c>
      <c r="E140" s="136" t="s">
        <v>637</v>
      </c>
      <c r="F140" s="126" t="str">
        <f t="shared" si="22"/>
        <v>NOVI PODPROJEKT</v>
      </c>
      <c r="G140" s="126" t="str">
        <f t="shared" si="23"/>
        <v>NOVI PODPROJEKT</v>
      </c>
      <c r="H140" s="127">
        <v>15.095892229079565</v>
      </c>
      <c r="I140" s="127">
        <v>0</v>
      </c>
      <c r="J140" s="127">
        <v>0</v>
      </c>
      <c r="K140" s="127">
        <v>0</v>
      </c>
      <c r="L140" s="137" t="s">
        <v>2829</v>
      </c>
      <c r="M140" s="138" t="s">
        <v>2857</v>
      </c>
      <c r="N140" s="138" t="s">
        <v>2858</v>
      </c>
      <c r="O140" s="137" t="s">
        <v>2823</v>
      </c>
      <c r="P140" s="139" t="s">
        <v>2859</v>
      </c>
      <c r="Q140" s="128"/>
      <c r="S140" s="118" t="str">
        <f t="shared" si="24"/>
        <v>321</v>
      </c>
      <c r="T140" s="118" t="str">
        <f t="shared" si="25"/>
        <v>32</v>
      </c>
      <c r="U140" s="118" t="str">
        <f t="shared" si="26"/>
        <v>OV</v>
      </c>
      <c r="AE140" s="118" t="s">
        <v>970</v>
      </c>
      <c r="AF140" s="118" t="s">
        <v>971</v>
      </c>
      <c r="AG140" s="118" t="str">
        <f t="shared" si="27"/>
        <v>A679072</v>
      </c>
      <c r="AH140" s="118" t="str">
        <f>VLOOKUP(AG140,[1]AKT!$C$4:$E$324,3,FALSE)</f>
        <v>0942</v>
      </c>
    </row>
    <row r="141" spans="1:34" x14ac:dyDescent="0.25">
      <c r="A141" s="135">
        <v>52</v>
      </c>
      <c r="B141" s="126" t="str">
        <f t="shared" si="20"/>
        <v>Ostale pomoći</v>
      </c>
      <c r="C141" s="135">
        <v>3222</v>
      </c>
      <c r="D141" s="126" t="str">
        <f t="shared" si="21"/>
        <v>Materijal i sirovine</v>
      </c>
      <c r="E141" s="136" t="s">
        <v>637</v>
      </c>
      <c r="F141" s="126" t="str">
        <f t="shared" si="22"/>
        <v>NOVI PODPROJEKT</v>
      </c>
      <c r="G141" s="126" t="str">
        <f t="shared" si="23"/>
        <v>NOVI PODPROJEKT</v>
      </c>
      <c r="H141" s="127">
        <v>2342.7619616431084</v>
      </c>
      <c r="I141" s="127">
        <v>0</v>
      </c>
      <c r="J141" s="127">
        <v>0</v>
      </c>
      <c r="K141" s="127">
        <v>0</v>
      </c>
      <c r="L141" s="137" t="s">
        <v>2829</v>
      </c>
      <c r="M141" s="138" t="s">
        <v>2857</v>
      </c>
      <c r="N141" s="138" t="s">
        <v>2858</v>
      </c>
      <c r="O141" s="137" t="s">
        <v>2823</v>
      </c>
      <c r="P141" s="139" t="s">
        <v>2859</v>
      </c>
      <c r="Q141" s="128"/>
      <c r="S141" s="118" t="str">
        <f t="shared" si="24"/>
        <v>322</v>
      </c>
      <c r="T141" s="118" t="str">
        <f t="shared" si="25"/>
        <v>32</v>
      </c>
      <c r="U141" s="118" t="str">
        <f t="shared" si="26"/>
        <v>OV</v>
      </c>
      <c r="AE141" s="118" t="s">
        <v>972</v>
      </c>
      <c r="AF141" s="118" t="s">
        <v>973</v>
      </c>
      <c r="AG141" s="118" t="str">
        <f t="shared" si="27"/>
        <v>A679072</v>
      </c>
      <c r="AH141" s="118" t="str">
        <f>VLOOKUP(AG141,[1]AKT!$C$4:$E$324,3,FALSE)</f>
        <v>0942</v>
      </c>
    </row>
    <row r="142" spans="1:34" x14ac:dyDescent="0.25">
      <c r="A142" s="135">
        <v>52</v>
      </c>
      <c r="B142" s="126" t="str">
        <f t="shared" si="20"/>
        <v>Ostale pomoći</v>
      </c>
      <c r="C142" s="135">
        <v>3231</v>
      </c>
      <c r="D142" s="126" t="str">
        <f t="shared" si="21"/>
        <v>Usluge telefona, pošte i prijevoza</v>
      </c>
      <c r="E142" s="136" t="s">
        <v>637</v>
      </c>
      <c r="F142" s="126" t="str">
        <f t="shared" si="22"/>
        <v>NOVI PODPROJEKT</v>
      </c>
      <c r="G142" s="126" t="str">
        <f t="shared" si="23"/>
        <v>NOVI PODPROJEKT</v>
      </c>
      <c r="H142" s="127">
        <v>6.089322450063043</v>
      </c>
      <c r="I142" s="127">
        <v>0</v>
      </c>
      <c r="J142" s="127">
        <v>0</v>
      </c>
      <c r="K142" s="127">
        <v>0</v>
      </c>
      <c r="L142" s="137" t="s">
        <v>2829</v>
      </c>
      <c r="M142" s="138" t="s">
        <v>2857</v>
      </c>
      <c r="N142" s="138" t="s">
        <v>2858</v>
      </c>
      <c r="O142" s="137" t="s">
        <v>2823</v>
      </c>
      <c r="P142" s="139" t="s">
        <v>2859</v>
      </c>
      <c r="Q142" s="128"/>
      <c r="S142" s="118" t="str">
        <f t="shared" si="24"/>
        <v>323</v>
      </c>
      <c r="T142" s="118" t="str">
        <f t="shared" si="25"/>
        <v>32</v>
      </c>
      <c r="U142" s="118" t="str">
        <f t="shared" si="26"/>
        <v>OV</v>
      </c>
      <c r="AE142" s="118" t="s">
        <v>974</v>
      </c>
      <c r="AF142" s="118" t="s">
        <v>975</v>
      </c>
      <c r="AG142" s="118" t="str">
        <f t="shared" si="27"/>
        <v>A679072</v>
      </c>
      <c r="AH142" s="118" t="str">
        <f>VLOOKUP(AG142,[1]AKT!$C$4:$E$324,3,FALSE)</f>
        <v>0942</v>
      </c>
    </row>
    <row r="143" spans="1:34" x14ac:dyDescent="0.25">
      <c r="A143" s="135">
        <v>52</v>
      </c>
      <c r="B143" s="126" t="str">
        <f t="shared" si="20"/>
        <v>Ostale pomoći</v>
      </c>
      <c r="C143" s="135">
        <v>3239</v>
      </c>
      <c r="D143" s="126" t="str">
        <f t="shared" si="21"/>
        <v>Ostale usluge</v>
      </c>
      <c r="E143" s="136" t="s">
        <v>637</v>
      </c>
      <c r="F143" s="126" t="str">
        <f t="shared" si="22"/>
        <v>NOVI PODPROJEKT</v>
      </c>
      <c r="G143" s="126" t="str">
        <f t="shared" si="23"/>
        <v>NOVI PODPROJEKT</v>
      </c>
      <c r="H143" s="127">
        <v>71.06244608135907</v>
      </c>
      <c r="I143" s="127">
        <v>0</v>
      </c>
      <c r="J143" s="127">
        <v>0</v>
      </c>
      <c r="K143" s="127">
        <v>0</v>
      </c>
      <c r="L143" s="137" t="s">
        <v>2829</v>
      </c>
      <c r="M143" s="138" t="s">
        <v>2857</v>
      </c>
      <c r="N143" s="138" t="s">
        <v>2858</v>
      </c>
      <c r="O143" s="137" t="s">
        <v>2823</v>
      </c>
      <c r="P143" s="139" t="s">
        <v>2859</v>
      </c>
      <c r="Q143" s="128"/>
      <c r="S143" s="118" t="str">
        <f t="shared" si="24"/>
        <v>323</v>
      </c>
      <c r="T143" s="118" t="str">
        <f t="shared" si="25"/>
        <v>32</v>
      </c>
      <c r="U143" s="118" t="str">
        <f t="shared" si="26"/>
        <v>OV</v>
      </c>
      <c r="AE143" s="118" t="s">
        <v>976</v>
      </c>
      <c r="AF143" s="118" t="s">
        <v>977</v>
      </c>
      <c r="AG143" s="118" t="str">
        <f t="shared" si="27"/>
        <v>A679072</v>
      </c>
      <c r="AH143" s="118" t="str">
        <f>VLOOKUP(AG143,[1]AKT!$C$4:$E$324,3,FALSE)</f>
        <v>0942</v>
      </c>
    </row>
    <row r="144" spans="1:34" x14ac:dyDescent="0.25">
      <c r="A144" s="135">
        <v>52</v>
      </c>
      <c r="B144" s="126" t="str">
        <f t="shared" si="20"/>
        <v>Ostale pomoći</v>
      </c>
      <c r="C144" s="135">
        <v>3294</v>
      </c>
      <c r="D144" s="126" t="str">
        <f t="shared" si="21"/>
        <v>Članarine i norme</v>
      </c>
      <c r="E144" s="136" t="s">
        <v>637</v>
      </c>
      <c r="F144" s="126" t="str">
        <f t="shared" si="22"/>
        <v>NOVI PODPROJEKT</v>
      </c>
      <c r="G144" s="126" t="str">
        <f t="shared" si="23"/>
        <v>NOVI PODPROJEKT</v>
      </c>
      <c r="H144" s="127">
        <v>39.580595925409781</v>
      </c>
      <c r="I144" s="127">
        <v>0</v>
      </c>
      <c r="J144" s="127">
        <v>0</v>
      </c>
      <c r="K144" s="127">
        <v>0</v>
      </c>
      <c r="L144" s="137" t="s">
        <v>2829</v>
      </c>
      <c r="M144" s="138" t="s">
        <v>2857</v>
      </c>
      <c r="N144" s="138" t="s">
        <v>2858</v>
      </c>
      <c r="O144" s="137" t="s">
        <v>2823</v>
      </c>
      <c r="P144" s="139" t="s">
        <v>2859</v>
      </c>
      <c r="Q144" s="128"/>
      <c r="S144" s="118" t="str">
        <f t="shared" si="24"/>
        <v>329</v>
      </c>
      <c r="T144" s="118" t="str">
        <f t="shared" si="25"/>
        <v>32</v>
      </c>
      <c r="U144" s="118" t="str">
        <f t="shared" si="26"/>
        <v>OV</v>
      </c>
      <c r="AE144" s="118" t="s">
        <v>978</v>
      </c>
      <c r="AF144" s="118" t="s">
        <v>979</v>
      </c>
      <c r="AG144" s="118" t="str">
        <f t="shared" si="27"/>
        <v>A679072</v>
      </c>
      <c r="AH144" s="118" t="str">
        <f>VLOOKUP(AG144,[1]AKT!$C$4:$E$324,3,FALSE)</f>
        <v>0942</v>
      </c>
    </row>
    <row r="145" spans="1:34" x14ac:dyDescent="0.25">
      <c r="A145" s="135">
        <v>52</v>
      </c>
      <c r="B145" s="126" t="str">
        <f t="shared" si="20"/>
        <v>Ostale pomoći</v>
      </c>
      <c r="C145" s="135">
        <v>3233</v>
      </c>
      <c r="D145" s="126" t="str">
        <f t="shared" si="21"/>
        <v>Usluge promidžbe i informiranja</v>
      </c>
      <c r="E145" s="136" t="s">
        <v>692</v>
      </c>
      <c r="F145" s="126" t="str">
        <f t="shared" si="22"/>
        <v>Razvoj inovativnog brzog testa za dijagnozu subkliničkog mastitisa u mliječnih krava</v>
      </c>
      <c r="G145" s="126" t="str">
        <f t="shared" si="23"/>
        <v>0942</v>
      </c>
      <c r="H145" s="127">
        <v>282.86415820558756</v>
      </c>
      <c r="I145" s="127">
        <v>0</v>
      </c>
      <c r="J145" s="127">
        <v>0</v>
      </c>
      <c r="K145" s="127">
        <v>0</v>
      </c>
      <c r="L145" s="137"/>
      <c r="M145" s="138">
        <v>43916</v>
      </c>
      <c r="N145" s="138">
        <v>45010</v>
      </c>
      <c r="O145" s="137" t="s">
        <v>693</v>
      </c>
      <c r="P145" s="139" t="s">
        <v>694</v>
      </c>
      <c r="Q145" s="128"/>
      <c r="S145" s="118" t="str">
        <f t="shared" si="24"/>
        <v>323</v>
      </c>
      <c r="T145" s="118" t="str">
        <f t="shared" si="25"/>
        <v>32</v>
      </c>
      <c r="U145" s="118" t="str">
        <f t="shared" si="26"/>
        <v>94</v>
      </c>
      <c r="AE145" s="118" t="s">
        <v>789</v>
      </c>
      <c r="AF145" s="118" t="s">
        <v>980</v>
      </c>
      <c r="AG145" s="118" t="str">
        <f t="shared" si="27"/>
        <v>A679072</v>
      </c>
      <c r="AH145" s="118" t="str">
        <f>VLOOKUP(AG145,[1]AKT!$C$4:$E$324,3,FALSE)</f>
        <v>0942</v>
      </c>
    </row>
    <row r="146" spans="1:34" x14ac:dyDescent="0.25">
      <c r="A146" s="135">
        <v>52</v>
      </c>
      <c r="B146" s="126" t="str">
        <f t="shared" si="20"/>
        <v>Ostale pomoći</v>
      </c>
      <c r="C146" s="135">
        <v>4224</v>
      </c>
      <c r="D146" s="126" t="str">
        <f t="shared" si="21"/>
        <v>Medicinska i laboratorijska oprema</v>
      </c>
      <c r="E146" s="136" t="s">
        <v>692</v>
      </c>
      <c r="F146" s="126" t="str">
        <f t="shared" si="22"/>
        <v>Razvoj inovativnog brzog testa za dijagnozu subkliničkog mastitisa u mliječnih krava</v>
      </c>
      <c r="G146" s="126" t="str">
        <f t="shared" si="23"/>
        <v>0942</v>
      </c>
      <c r="H146" s="127">
        <v>25134.380516291723</v>
      </c>
      <c r="I146" s="127">
        <v>0</v>
      </c>
      <c r="J146" s="127">
        <v>0</v>
      </c>
      <c r="K146" s="127">
        <v>0</v>
      </c>
      <c r="L146" s="137"/>
      <c r="M146" s="138">
        <v>43916</v>
      </c>
      <c r="N146" s="138">
        <v>45010</v>
      </c>
      <c r="O146" s="137" t="s">
        <v>693</v>
      </c>
      <c r="P146" s="139" t="s">
        <v>694</v>
      </c>
      <c r="Q146" s="128"/>
      <c r="S146" s="118" t="str">
        <f t="shared" si="24"/>
        <v>422</v>
      </c>
      <c r="T146" s="118" t="str">
        <f t="shared" si="25"/>
        <v>42</v>
      </c>
      <c r="U146" s="118" t="str">
        <f t="shared" si="26"/>
        <v>94</v>
      </c>
      <c r="AE146" s="118" t="s">
        <v>981</v>
      </c>
      <c r="AF146" s="118" t="s">
        <v>982</v>
      </c>
      <c r="AG146" s="118" t="str">
        <f t="shared" si="27"/>
        <v>A679072</v>
      </c>
      <c r="AH146" s="118" t="str">
        <f>VLOOKUP(AG146,[1]AKT!$C$4:$E$324,3,FALSE)</f>
        <v>0942</v>
      </c>
    </row>
    <row r="147" spans="1:34" x14ac:dyDescent="0.25">
      <c r="A147" s="135">
        <v>61</v>
      </c>
      <c r="B147" s="126" t="str">
        <f t="shared" si="20"/>
        <v>Donacije</v>
      </c>
      <c r="C147" s="135">
        <v>3213</v>
      </c>
      <c r="D147" s="126" t="str">
        <f t="shared" si="21"/>
        <v>Stručno usavršavanje zaposlenika</v>
      </c>
      <c r="E147" s="136" t="s">
        <v>680</v>
      </c>
      <c r="F147" s="126" t="str">
        <f t="shared" si="22"/>
        <v>Rino sprej</v>
      </c>
      <c r="G147" s="126" t="str">
        <f t="shared" si="23"/>
        <v>0942</v>
      </c>
      <c r="H147" s="127">
        <v>231.47919569978097</v>
      </c>
      <c r="I147" s="127">
        <v>0</v>
      </c>
      <c r="J147" s="127">
        <v>0</v>
      </c>
      <c r="K147" s="127">
        <v>0</v>
      </c>
      <c r="L147" s="137"/>
      <c r="M147" s="138">
        <v>44105</v>
      </c>
      <c r="N147" s="138">
        <v>45199</v>
      </c>
      <c r="O147" s="137" t="s">
        <v>681</v>
      </c>
      <c r="P147" s="139" t="s">
        <v>682</v>
      </c>
      <c r="Q147" s="128"/>
      <c r="S147" s="118" t="str">
        <f t="shared" si="24"/>
        <v>321</v>
      </c>
      <c r="T147" s="118" t="str">
        <f t="shared" si="25"/>
        <v>32</v>
      </c>
      <c r="U147" s="118" t="str">
        <f t="shared" si="26"/>
        <v>94</v>
      </c>
      <c r="AE147" s="118" t="s">
        <v>983</v>
      </c>
      <c r="AF147" s="118" t="s">
        <v>984</v>
      </c>
      <c r="AG147" s="118" t="str">
        <f t="shared" si="27"/>
        <v>A679072</v>
      </c>
      <c r="AH147" s="118" t="str">
        <f>VLOOKUP(AG147,[1]AKT!$C$4:$E$324,3,FALSE)</f>
        <v>0942</v>
      </c>
    </row>
    <row r="148" spans="1:34" x14ac:dyDescent="0.25">
      <c r="A148" s="135">
        <v>61</v>
      </c>
      <c r="B148" s="126" t="str">
        <f t="shared" si="20"/>
        <v>Donacije</v>
      </c>
      <c r="C148" s="135">
        <v>3231</v>
      </c>
      <c r="D148" s="126" t="str">
        <f t="shared" si="21"/>
        <v>Usluge telefona, pošte i prijevoza</v>
      </c>
      <c r="E148" s="136" t="s">
        <v>680</v>
      </c>
      <c r="F148" s="126" t="str">
        <f t="shared" si="22"/>
        <v>Rino sprej</v>
      </c>
      <c r="G148" s="126" t="str">
        <f t="shared" si="23"/>
        <v>0942</v>
      </c>
      <c r="H148" s="127">
        <v>739.53679739863287</v>
      </c>
      <c r="I148" s="127">
        <v>0</v>
      </c>
      <c r="J148" s="127">
        <v>1000</v>
      </c>
      <c r="K148" s="127">
        <v>0</v>
      </c>
      <c r="L148" s="137"/>
      <c r="M148" s="138">
        <v>44105</v>
      </c>
      <c r="N148" s="138">
        <v>45199</v>
      </c>
      <c r="O148" s="137" t="s">
        <v>681</v>
      </c>
      <c r="P148" s="139" t="s">
        <v>682</v>
      </c>
      <c r="Q148" s="128"/>
      <c r="S148" s="118" t="str">
        <f t="shared" si="24"/>
        <v>323</v>
      </c>
      <c r="T148" s="118" t="str">
        <f t="shared" si="25"/>
        <v>32</v>
      </c>
      <c r="U148" s="118" t="str">
        <f t="shared" si="26"/>
        <v>94</v>
      </c>
      <c r="AE148" s="118" t="s">
        <v>985</v>
      </c>
      <c r="AF148" s="118" t="s">
        <v>986</v>
      </c>
      <c r="AG148" s="118" t="str">
        <f t="shared" si="27"/>
        <v>A679072</v>
      </c>
      <c r="AH148" s="118" t="str">
        <f>VLOOKUP(AG148,[1]AKT!$C$4:$E$324,3,FALSE)</f>
        <v>0942</v>
      </c>
    </row>
    <row r="149" spans="1:34" x14ac:dyDescent="0.25">
      <c r="A149" s="135">
        <v>61</v>
      </c>
      <c r="B149" s="126" t="str">
        <f t="shared" si="20"/>
        <v>Donacije</v>
      </c>
      <c r="C149" s="135">
        <v>3239</v>
      </c>
      <c r="D149" s="126" t="str">
        <f t="shared" si="21"/>
        <v>Ostale usluge</v>
      </c>
      <c r="E149" s="136" t="s">
        <v>680</v>
      </c>
      <c r="F149" s="126" t="str">
        <f t="shared" si="22"/>
        <v>Rino sprej</v>
      </c>
      <c r="G149" s="126" t="str">
        <f t="shared" si="23"/>
        <v>0942</v>
      </c>
      <c r="H149" s="127">
        <v>85.274404406397238</v>
      </c>
      <c r="I149" s="127">
        <v>0</v>
      </c>
      <c r="J149" s="127">
        <v>0</v>
      </c>
      <c r="K149" s="127">
        <v>0</v>
      </c>
      <c r="L149" s="137"/>
      <c r="M149" s="138">
        <v>44105</v>
      </c>
      <c r="N149" s="138">
        <v>45199</v>
      </c>
      <c r="O149" s="137" t="s">
        <v>681</v>
      </c>
      <c r="P149" s="139" t="s">
        <v>682</v>
      </c>
      <c r="Q149" s="128"/>
      <c r="S149" s="118" t="str">
        <f t="shared" si="24"/>
        <v>323</v>
      </c>
      <c r="T149" s="118" t="str">
        <f t="shared" si="25"/>
        <v>32</v>
      </c>
      <c r="U149" s="118" t="str">
        <f t="shared" si="26"/>
        <v>94</v>
      </c>
      <c r="AE149" s="118" t="s">
        <v>987</v>
      </c>
      <c r="AF149" s="118" t="s">
        <v>988</v>
      </c>
      <c r="AG149" s="118" t="str">
        <f t="shared" si="27"/>
        <v>A679072</v>
      </c>
      <c r="AH149" s="118" t="str">
        <f>VLOOKUP(AG149,[1]AKT!$C$4:$E$324,3,FALSE)</f>
        <v>0942</v>
      </c>
    </row>
    <row r="150" spans="1:34" x14ac:dyDescent="0.25">
      <c r="A150" s="135">
        <v>563</v>
      </c>
      <c r="B150" s="126" t="str">
        <f t="shared" si="20"/>
        <v>Europski fond za regionalni razvoj (ERDF)</v>
      </c>
      <c r="C150" s="135">
        <v>3224</v>
      </c>
      <c r="D150" s="126" t="str">
        <f t="shared" si="21"/>
        <v>Materijal i dijelovi za tekuće i investicijsko održavanje</v>
      </c>
      <c r="E150" s="136" t="s">
        <v>632</v>
      </c>
      <c r="F150" s="126" t="str">
        <f t="shared" si="22"/>
        <v>Vrhunska istraživanja Znanstvenih centara izvrsnosti</v>
      </c>
      <c r="G150" s="126" t="str">
        <f t="shared" si="23"/>
        <v>0942</v>
      </c>
      <c r="H150" s="127">
        <v>354.86760899860639</v>
      </c>
      <c r="I150" s="127">
        <v>0</v>
      </c>
      <c r="J150" s="127">
        <v>0</v>
      </c>
      <c r="K150" s="127">
        <v>0</v>
      </c>
      <c r="L150" s="137"/>
      <c r="M150" s="138">
        <v>43009</v>
      </c>
      <c r="N150" s="138">
        <v>45260</v>
      </c>
      <c r="O150" s="137" t="s">
        <v>633</v>
      </c>
      <c r="P150" s="139" t="s">
        <v>634</v>
      </c>
      <c r="Q150" s="128"/>
      <c r="S150" s="118" t="str">
        <f t="shared" si="24"/>
        <v>322</v>
      </c>
      <c r="T150" s="118" t="str">
        <f t="shared" si="25"/>
        <v>32</v>
      </c>
      <c r="U150" s="118" t="str">
        <f t="shared" si="26"/>
        <v>94</v>
      </c>
      <c r="AE150" s="118" t="s">
        <v>989</v>
      </c>
      <c r="AF150" s="118" t="s">
        <v>990</v>
      </c>
      <c r="AG150" s="118" t="str">
        <f t="shared" si="27"/>
        <v>A679072</v>
      </c>
      <c r="AH150" s="118" t="str">
        <f>VLOOKUP(AG150,[1]AKT!$C$4:$E$324,3,FALSE)</f>
        <v>0942</v>
      </c>
    </row>
    <row r="151" spans="1:34" x14ac:dyDescent="0.25">
      <c r="A151" s="135">
        <v>563</v>
      </c>
      <c r="B151" s="126" t="str">
        <f t="shared" si="20"/>
        <v>Europski fond za regionalni razvoj (ERDF)</v>
      </c>
      <c r="C151" s="135">
        <v>3235</v>
      </c>
      <c r="D151" s="126" t="str">
        <f t="shared" si="21"/>
        <v>Zakupnine i najamnine</v>
      </c>
      <c r="E151" s="136" t="s">
        <v>632</v>
      </c>
      <c r="F151" s="126" t="str">
        <f t="shared" si="22"/>
        <v>Vrhunska istraživanja Znanstvenih centara izvrsnosti</v>
      </c>
      <c r="G151" s="126" t="str">
        <f t="shared" si="23"/>
        <v>0942</v>
      </c>
      <c r="H151" s="127">
        <v>119.45052757316344</v>
      </c>
      <c r="I151" s="127">
        <v>0</v>
      </c>
      <c r="J151" s="127">
        <v>0</v>
      </c>
      <c r="K151" s="127">
        <v>157</v>
      </c>
      <c r="L151" s="137"/>
      <c r="M151" s="138">
        <v>43009</v>
      </c>
      <c r="N151" s="138">
        <v>45260</v>
      </c>
      <c r="O151" s="137" t="s">
        <v>633</v>
      </c>
      <c r="P151" s="139" t="s">
        <v>634</v>
      </c>
      <c r="Q151" s="128"/>
      <c r="S151" s="118" t="str">
        <f t="shared" si="24"/>
        <v>323</v>
      </c>
      <c r="T151" s="118" t="str">
        <f t="shared" si="25"/>
        <v>32</v>
      </c>
      <c r="U151" s="118" t="str">
        <f t="shared" si="26"/>
        <v>94</v>
      </c>
      <c r="AE151" s="118" t="s">
        <v>991</v>
      </c>
      <c r="AF151" s="118" t="s">
        <v>992</v>
      </c>
      <c r="AG151" s="118" t="str">
        <f t="shared" si="27"/>
        <v>A679072</v>
      </c>
      <c r="AH151" s="118" t="str">
        <f>VLOOKUP(AG151,[1]AKT!$C$4:$E$324,3,FALSE)</f>
        <v>0942</v>
      </c>
    </row>
    <row r="152" spans="1:34" x14ac:dyDescent="0.25">
      <c r="A152" s="135">
        <v>563</v>
      </c>
      <c r="B152" s="126" t="str">
        <f t="shared" si="20"/>
        <v>Europski fond za regionalni razvoj (ERDF)</v>
      </c>
      <c r="C152" s="135">
        <v>3293</v>
      </c>
      <c r="D152" s="126" t="str">
        <f t="shared" si="21"/>
        <v>Reprezentacija</v>
      </c>
      <c r="E152" s="136" t="s">
        <v>632</v>
      </c>
      <c r="F152" s="126" t="str">
        <f t="shared" si="22"/>
        <v>Vrhunska istraživanja Znanstvenih centara izvrsnosti</v>
      </c>
      <c r="G152" s="126" t="str">
        <f t="shared" si="23"/>
        <v>0942</v>
      </c>
      <c r="H152" s="127">
        <v>4294.8822085075317</v>
      </c>
      <c r="I152" s="127">
        <v>0</v>
      </c>
      <c r="J152" s="127">
        <v>0</v>
      </c>
      <c r="K152" s="127">
        <v>0</v>
      </c>
      <c r="L152" s="137"/>
      <c r="M152" s="138">
        <v>43009</v>
      </c>
      <c r="N152" s="138">
        <v>45260</v>
      </c>
      <c r="O152" s="137" t="s">
        <v>633</v>
      </c>
      <c r="P152" s="139" t="s">
        <v>634</v>
      </c>
      <c r="Q152" s="128"/>
      <c r="S152" s="118" t="str">
        <f t="shared" si="24"/>
        <v>329</v>
      </c>
      <c r="T152" s="118" t="str">
        <f t="shared" si="25"/>
        <v>32</v>
      </c>
      <c r="U152" s="118" t="str">
        <f t="shared" si="26"/>
        <v>94</v>
      </c>
      <c r="AE152" s="118" t="s">
        <v>993</v>
      </c>
      <c r="AF152" s="118" t="s">
        <v>994</v>
      </c>
      <c r="AG152" s="118" t="str">
        <f t="shared" si="27"/>
        <v>A679072</v>
      </c>
      <c r="AH152" s="118" t="str">
        <f>VLOOKUP(AG152,[1]AKT!$C$4:$E$324,3,FALSE)</f>
        <v>0942</v>
      </c>
    </row>
    <row r="153" spans="1:34" x14ac:dyDescent="0.25">
      <c r="A153" s="135">
        <v>51</v>
      </c>
      <c r="B153" s="126" t="str">
        <f t="shared" si="20"/>
        <v>Pomoći EU</v>
      </c>
      <c r="C153" s="135">
        <v>3221</v>
      </c>
      <c r="D153" s="126" t="str">
        <f t="shared" si="21"/>
        <v>Uredski materijal i ostali materijalni rashodi</v>
      </c>
      <c r="E153" s="136" t="s">
        <v>637</v>
      </c>
      <c r="F153" s="126" t="str">
        <f t="shared" si="22"/>
        <v>NOVI PODPROJEKT</v>
      </c>
      <c r="G153" s="126" t="str">
        <f t="shared" si="23"/>
        <v>NOVI PODPROJEKT</v>
      </c>
      <c r="H153" s="127">
        <v>0</v>
      </c>
      <c r="I153" s="127">
        <v>0</v>
      </c>
      <c r="J153" s="127">
        <v>0</v>
      </c>
      <c r="K153" s="127">
        <v>225.31238827039687</v>
      </c>
      <c r="L153" s="137" t="s">
        <v>807</v>
      </c>
      <c r="M153" s="138">
        <v>44501</v>
      </c>
      <c r="N153" s="138">
        <v>45230</v>
      </c>
      <c r="O153" s="137" t="s">
        <v>748</v>
      </c>
      <c r="P153" s="139" t="s">
        <v>808</v>
      </c>
      <c r="Q153" s="128"/>
      <c r="S153" s="118" t="str">
        <f t="shared" si="24"/>
        <v>322</v>
      </c>
      <c r="T153" s="118" t="str">
        <f t="shared" si="25"/>
        <v>32</v>
      </c>
      <c r="U153" s="118" t="str">
        <f t="shared" si="26"/>
        <v>OV</v>
      </c>
      <c r="AE153" s="118" t="s">
        <v>995</v>
      </c>
      <c r="AF153" s="118" t="s">
        <v>996</v>
      </c>
      <c r="AG153" s="118" t="str">
        <f t="shared" si="27"/>
        <v>A679072</v>
      </c>
      <c r="AH153" s="118" t="str">
        <f>VLOOKUP(AG153,[1]AKT!$C$4:$E$324,3,FALSE)</f>
        <v>0942</v>
      </c>
    </row>
    <row r="154" spans="1:34" x14ac:dyDescent="0.25">
      <c r="A154" s="135">
        <v>51</v>
      </c>
      <c r="B154" s="126" t="str">
        <f t="shared" si="20"/>
        <v>Pomoći EU</v>
      </c>
      <c r="C154" s="135">
        <v>3231</v>
      </c>
      <c r="D154" s="126" t="str">
        <f t="shared" si="21"/>
        <v>Usluge telefona, pošte i prijevoza</v>
      </c>
      <c r="E154" s="136" t="s">
        <v>637</v>
      </c>
      <c r="F154" s="126" t="str">
        <f t="shared" si="22"/>
        <v>NOVI PODPROJEKT</v>
      </c>
      <c r="G154" s="126" t="str">
        <f t="shared" si="23"/>
        <v>NOVI PODPROJEKT</v>
      </c>
      <c r="H154" s="127">
        <v>0</v>
      </c>
      <c r="I154" s="127">
        <v>0</v>
      </c>
      <c r="J154" s="127">
        <v>100</v>
      </c>
      <c r="K154" s="127">
        <v>54.328183716075159</v>
      </c>
      <c r="L154" s="137" t="s">
        <v>807</v>
      </c>
      <c r="M154" s="138">
        <v>44501</v>
      </c>
      <c r="N154" s="138">
        <v>45230</v>
      </c>
      <c r="O154" s="137" t="s">
        <v>748</v>
      </c>
      <c r="P154" s="139" t="s">
        <v>808</v>
      </c>
      <c r="Q154" s="128"/>
      <c r="S154" s="118" t="str">
        <f t="shared" si="24"/>
        <v>323</v>
      </c>
      <c r="T154" s="118" t="str">
        <f t="shared" si="25"/>
        <v>32</v>
      </c>
      <c r="U154" s="118" t="str">
        <f t="shared" si="26"/>
        <v>OV</v>
      </c>
      <c r="AE154" s="118" t="s">
        <v>997</v>
      </c>
      <c r="AF154" s="118" t="s">
        <v>803</v>
      </c>
      <c r="AG154" s="118" t="str">
        <f t="shared" si="27"/>
        <v>A679072</v>
      </c>
      <c r="AH154" s="118" t="str">
        <f>VLOOKUP(AG154,[1]AKT!$C$4:$E$324,3,FALSE)</f>
        <v>0942</v>
      </c>
    </row>
    <row r="155" spans="1:34" x14ac:dyDescent="0.25">
      <c r="A155" s="135">
        <v>51</v>
      </c>
      <c r="B155" s="126" t="str">
        <f t="shared" si="20"/>
        <v>Pomoći EU</v>
      </c>
      <c r="C155" s="135">
        <v>3239</v>
      </c>
      <c r="D155" s="126" t="str">
        <f t="shared" si="21"/>
        <v>Ostale usluge</v>
      </c>
      <c r="E155" s="136" t="s">
        <v>637</v>
      </c>
      <c r="F155" s="126" t="str">
        <f t="shared" si="22"/>
        <v>NOVI PODPROJEKT</v>
      </c>
      <c r="G155" s="126" t="str">
        <f t="shared" si="23"/>
        <v>NOVI PODPROJEKT</v>
      </c>
      <c r="H155" s="127">
        <v>0</v>
      </c>
      <c r="I155" s="127">
        <v>0</v>
      </c>
      <c r="J155" s="127">
        <v>2000</v>
      </c>
      <c r="K155" s="127">
        <v>435.04480218695414</v>
      </c>
      <c r="L155" s="137" t="s">
        <v>807</v>
      </c>
      <c r="M155" s="138">
        <v>44501</v>
      </c>
      <c r="N155" s="138">
        <v>45230</v>
      </c>
      <c r="O155" s="137" t="s">
        <v>748</v>
      </c>
      <c r="P155" s="139" t="s">
        <v>808</v>
      </c>
      <c r="Q155" s="128"/>
      <c r="S155" s="118" t="str">
        <f t="shared" si="24"/>
        <v>323</v>
      </c>
      <c r="T155" s="118" t="str">
        <f t="shared" si="25"/>
        <v>32</v>
      </c>
      <c r="U155" s="118" t="str">
        <f t="shared" si="26"/>
        <v>OV</v>
      </c>
      <c r="AE155" s="118" t="s">
        <v>998</v>
      </c>
      <c r="AF155" s="118" t="s">
        <v>999</v>
      </c>
      <c r="AG155" s="118" t="str">
        <f t="shared" si="27"/>
        <v>A679072</v>
      </c>
      <c r="AH155" s="118" t="str">
        <f>VLOOKUP(AG155,[1]AKT!$C$4:$E$324,3,FALSE)</f>
        <v>0942</v>
      </c>
    </row>
    <row r="156" spans="1:34" x14ac:dyDescent="0.25">
      <c r="A156" s="135">
        <v>51</v>
      </c>
      <c r="B156" s="126" t="str">
        <f t="shared" si="20"/>
        <v>Pomoći EU</v>
      </c>
      <c r="C156" s="135">
        <v>3293</v>
      </c>
      <c r="D156" s="126" t="str">
        <f t="shared" si="21"/>
        <v>Reprezentacija</v>
      </c>
      <c r="E156" s="136" t="s">
        <v>637</v>
      </c>
      <c r="F156" s="126" t="str">
        <f t="shared" si="22"/>
        <v>NOVI PODPROJEKT</v>
      </c>
      <c r="G156" s="126" t="str">
        <f t="shared" si="23"/>
        <v>NOVI PODPROJEKT</v>
      </c>
      <c r="H156" s="127">
        <v>0</v>
      </c>
      <c r="I156" s="127">
        <v>0</v>
      </c>
      <c r="J156" s="127">
        <v>2400</v>
      </c>
      <c r="K156" s="127">
        <v>1217.5999999999999</v>
      </c>
      <c r="L156" s="137" t="s">
        <v>807</v>
      </c>
      <c r="M156" s="138">
        <v>44501</v>
      </c>
      <c r="N156" s="138">
        <v>45230</v>
      </c>
      <c r="O156" s="137" t="s">
        <v>748</v>
      </c>
      <c r="P156" s="139" t="s">
        <v>808</v>
      </c>
      <c r="Q156" s="128"/>
      <c r="S156" s="118" t="str">
        <f t="shared" si="24"/>
        <v>329</v>
      </c>
      <c r="T156" s="118" t="str">
        <f t="shared" si="25"/>
        <v>32</v>
      </c>
      <c r="U156" s="118" t="str">
        <f t="shared" si="26"/>
        <v>OV</v>
      </c>
      <c r="AE156" s="118" t="s">
        <v>692</v>
      </c>
      <c r="AF156" s="118" t="s">
        <v>1000</v>
      </c>
      <c r="AG156" s="118" t="str">
        <f t="shared" si="27"/>
        <v>A679072</v>
      </c>
      <c r="AH156" s="118" t="str">
        <f>VLOOKUP(AG156,[1]AKT!$C$4:$E$324,3,FALSE)</f>
        <v>0942</v>
      </c>
    </row>
    <row r="157" spans="1:34" x14ac:dyDescent="0.25">
      <c r="A157" s="135">
        <v>51</v>
      </c>
      <c r="B157" s="126" t="str">
        <f t="shared" si="20"/>
        <v>Pomoći EU</v>
      </c>
      <c r="C157" s="135">
        <v>4222</v>
      </c>
      <c r="D157" s="126" t="str">
        <f t="shared" si="21"/>
        <v>Komunikacijska oprema</v>
      </c>
      <c r="E157" s="136" t="s">
        <v>747</v>
      </c>
      <c r="F157" s="126" t="str">
        <f t="shared" si="22"/>
        <v>VALUECARE - METODOLOGIJA NA VRIJEDNOSTI ZA INTEGRIRANU NjEGU PODRUČENA IcT-om</v>
      </c>
      <c r="G157" s="126" t="str">
        <f t="shared" si="23"/>
        <v>0942</v>
      </c>
      <c r="H157" s="127">
        <v>0</v>
      </c>
      <c r="I157" s="127">
        <v>0</v>
      </c>
      <c r="J157" s="127">
        <v>10000</v>
      </c>
      <c r="K157" s="127">
        <v>6306.04</v>
      </c>
      <c r="L157" s="137"/>
      <c r="M157" s="138">
        <v>44501</v>
      </c>
      <c r="N157" s="138">
        <v>45230</v>
      </c>
      <c r="O157" s="137" t="s">
        <v>748</v>
      </c>
      <c r="P157" s="139" t="s">
        <v>808</v>
      </c>
      <c r="Q157" s="128"/>
      <c r="S157" s="118" t="str">
        <f t="shared" si="24"/>
        <v>422</v>
      </c>
      <c r="T157" s="118" t="str">
        <f t="shared" si="25"/>
        <v>42</v>
      </c>
      <c r="U157" s="118" t="str">
        <f t="shared" si="26"/>
        <v>94</v>
      </c>
      <c r="AE157" s="118" t="s">
        <v>680</v>
      </c>
      <c r="AF157" s="118" t="s">
        <v>1001</v>
      </c>
      <c r="AG157" s="118" t="str">
        <f t="shared" si="27"/>
        <v>A679072</v>
      </c>
      <c r="AH157" s="118" t="str">
        <f>VLOOKUP(AG157,[1]AKT!$C$4:$E$324,3,FALSE)</f>
        <v>0942</v>
      </c>
    </row>
    <row r="158" spans="1:34" x14ac:dyDescent="0.25">
      <c r="A158" s="135">
        <v>52</v>
      </c>
      <c r="B158" s="126" t="str">
        <f t="shared" si="20"/>
        <v>Ostale pomoći</v>
      </c>
      <c r="C158" s="135">
        <v>3211</v>
      </c>
      <c r="D158" s="126" t="str">
        <f t="shared" si="21"/>
        <v>Službena putovanja</v>
      </c>
      <c r="E158" s="136" t="s">
        <v>637</v>
      </c>
      <c r="F158" s="126" t="str">
        <f t="shared" si="22"/>
        <v>NOVI PODPROJEKT</v>
      </c>
      <c r="G158" s="126" t="str">
        <f t="shared" si="23"/>
        <v>NOVI PODPROJEKT</v>
      </c>
      <c r="H158" s="127">
        <v>0</v>
      </c>
      <c r="I158" s="127">
        <v>0</v>
      </c>
      <c r="J158" s="127">
        <v>3000</v>
      </c>
      <c r="K158" s="127">
        <v>747.22965836579101</v>
      </c>
      <c r="L158" s="137" t="s">
        <v>856</v>
      </c>
      <c r="M158" s="138">
        <v>45261</v>
      </c>
      <c r="N158" s="138">
        <v>46356</v>
      </c>
      <c r="O158" s="137" t="s">
        <v>857</v>
      </c>
      <c r="P158" s="139" t="s">
        <v>858</v>
      </c>
      <c r="Q158" s="128"/>
      <c r="S158" s="118" t="str">
        <f t="shared" si="24"/>
        <v>321</v>
      </c>
      <c r="T158" s="118" t="str">
        <f t="shared" si="25"/>
        <v>32</v>
      </c>
      <c r="U158" s="118" t="str">
        <f t="shared" si="26"/>
        <v>OV</v>
      </c>
      <c r="AE158" s="118" t="s">
        <v>1002</v>
      </c>
      <c r="AF158" s="118" t="s">
        <v>1003</v>
      </c>
      <c r="AG158" s="118" t="str">
        <f t="shared" si="27"/>
        <v>A679072</v>
      </c>
      <c r="AH158" s="118" t="str">
        <f>VLOOKUP(AG158,[1]AKT!$C$4:$E$324,3,FALSE)</f>
        <v>0942</v>
      </c>
    </row>
    <row r="159" spans="1:34" x14ac:dyDescent="0.25">
      <c r="A159" s="135">
        <v>61</v>
      </c>
      <c r="B159" s="126" t="str">
        <f t="shared" si="20"/>
        <v>Donacije</v>
      </c>
      <c r="C159" s="135">
        <v>3225</v>
      </c>
      <c r="D159" s="126" t="str">
        <f t="shared" si="21"/>
        <v>Sitni inventar i auto gume</v>
      </c>
      <c r="E159" s="136" t="s">
        <v>680</v>
      </c>
      <c r="F159" s="126" t="str">
        <f t="shared" si="22"/>
        <v>Rino sprej</v>
      </c>
      <c r="G159" s="126" t="str">
        <f t="shared" si="23"/>
        <v>0942</v>
      </c>
      <c r="H159" s="127">
        <v>0</v>
      </c>
      <c r="I159" s="127">
        <v>0</v>
      </c>
      <c r="J159" s="127">
        <v>3000</v>
      </c>
      <c r="K159" s="127">
        <v>1702.5</v>
      </c>
      <c r="L159" s="137"/>
      <c r="M159" s="138">
        <v>44105</v>
      </c>
      <c r="N159" s="138">
        <v>45199</v>
      </c>
      <c r="O159" s="137" t="s">
        <v>681</v>
      </c>
      <c r="P159" s="139" t="s">
        <v>682</v>
      </c>
      <c r="Q159" s="128"/>
      <c r="S159" s="118" t="str">
        <f t="shared" si="24"/>
        <v>322</v>
      </c>
      <c r="T159" s="118" t="str">
        <f t="shared" si="25"/>
        <v>32</v>
      </c>
      <c r="U159" s="118" t="str">
        <f t="shared" si="26"/>
        <v>94</v>
      </c>
      <c r="AE159" s="118" t="s">
        <v>1004</v>
      </c>
      <c r="AF159" s="118" t="s">
        <v>1005</v>
      </c>
      <c r="AG159" s="118" t="str">
        <f t="shared" si="27"/>
        <v>A679072</v>
      </c>
      <c r="AH159" s="118" t="str">
        <f>VLOOKUP(AG159,[1]AKT!$C$4:$E$324,3,FALSE)</f>
        <v>0942</v>
      </c>
    </row>
    <row r="160" spans="1:34" x14ac:dyDescent="0.25">
      <c r="A160" s="135">
        <v>563</v>
      </c>
      <c r="B160" s="126" t="str">
        <f t="shared" si="20"/>
        <v>Europski fond za regionalni razvoj (ERDF)</v>
      </c>
      <c r="C160" s="135">
        <v>3294</v>
      </c>
      <c r="D160" s="126" t="str">
        <f t="shared" si="21"/>
        <v>Članarine i norme</v>
      </c>
      <c r="E160" s="136" t="s">
        <v>632</v>
      </c>
      <c r="F160" s="126" t="str">
        <f t="shared" si="22"/>
        <v>Vrhunska istraživanja Znanstvenih centara izvrsnosti</v>
      </c>
      <c r="G160" s="126" t="str">
        <f t="shared" si="23"/>
        <v>0942</v>
      </c>
      <c r="H160" s="127">
        <v>0</v>
      </c>
      <c r="I160" s="127">
        <v>0</v>
      </c>
      <c r="J160" s="127">
        <v>0</v>
      </c>
      <c r="K160" s="127">
        <v>34</v>
      </c>
      <c r="L160" s="137"/>
      <c r="M160" s="138">
        <v>43009</v>
      </c>
      <c r="N160" s="138">
        <v>45260</v>
      </c>
      <c r="O160" s="137" t="s">
        <v>633</v>
      </c>
      <c r="P160" s="139" t="s">
        <v>634</v>
      </c>
      <c r="Q160" s="128"/>
      <c r="S160" s="118" t="str">
        <f t="shared" si="24"/>
        <v>329</v>
      </c>
      <c r="T160" s="118" t="str">
        <f t="shared" si="25"/>
        <v>32</v>
      </c>
      <c r="U160" s="118" t="str">
        <f t="shared" si="26"/>
        <v>94</v>
      </c>
      <c r="AE160" s="118" t="s">
        <v>1006</v>
      </c>
      <c r="AF160" s="118" t="s">
        <v>1007</v>
      </c>
      <c r="AG160" s="118" t="str">
        <f t="shared" si="27"/>
        <v>A679072</v>
      </c>
      <c r="AH160" s="118" t="str">
        <f>VLOOKUP(AG160,[1]AKT!$C$4:$E$324,3,FALSE)</f>
        <v>0942</v>
      </c>
    </row>
    <row r="161" spans="1:34" x14ac:dyDescent="0.25">
      <c r="A161" s="135"/>
      <c r="B161" s="126" t="str">
        <f t="shared" si="20"/>
        <v/>
      </c>
      <c r="C161" s="135"/>
      <c r="D161" s="126" t="str">
        <f t="shared" si="21"/>
        <v/>
      </c>
      <c r="E161" s="136"/>
      <c r="F161" s="126" t="str">
        <f t="shared" si="22"/>
        <v/>
      </c>
      <c r="G161" s="126" t="str">
        <f t="shared" si="23"/>
        <v/>
      </c>
      <c r="H161" s="127"/>
      <c r="I161" s="127"/>
      <c r="J161" s="127"/>
      <c r="K161" s="127"/>
      <c r="L161" s="137"/>
      <c r="M161" s="138"/>
      <c r="N161" s="138"/>
      <c r="O161" s="137"/>
      <c r="P161" s="139"/>
      <c r="Q161" s="128"/>
      <c r="S161" s="118" t="str">
        <f t="shared" si="24"/>
        <v/>
      </c>
      <c r="T161" s="118" t="str">
        <f t="shared" si="25"/>
        <v/>
      </c>
      <c r="U161" s="118" t="str">
        <f t="shared" si="26"/>
        <v/>
      </c>
      <c r="AE161" s="118" t="s">
        <v>1008</v>
      </c>
      <c r="AF161" s="118" t="s">
        <v>1009</v>
      </c>
      <c r="AG161" s="118" t="str">
        <f t="shared" si="27"/>
        <v>A679072</v>
      </c>
      <c r="AH161" s="118" t="str">
        <f>VLOOKUP(AG161,[1]AKT!$C$4:$E$324,3,FALSE)</f>
        <v>0942</v>
      </c>
    </row>
    <row r="162" spans="1:34" x14ac:dyDescent="0.25">
      <c r="A162" s="135"/>
      <c r="B162" s="126" t="str">
        <f t="shared" si="20"/>
        <v/>
      </c>
      <c r="C162" s="135"/>
      <c r="D162" s="126" t="str">
        <f t="shared" si="21"/>
        <v/>
      </c>
      <c r="E162" s="136"/>
      <c r="F162" s="126" t="str">
        <f t="shared" si="22"/>
        <v/>
      </c>
      <c r="G162" s="126" t="str">
        <f t="shared" si="23"/>
        <v/>
      </c>
      <c r="H162" s="127"/>
      <c r="I162" s="127"/>
      <c r="J162" s="127"/>
      <c r="K162" s="127"/>
      <c r="L162" s="137"/>
      <c r="M162" s="138"/>
      <c r="N162" s="138"/>
      <c r="O162" s="137"/>
      <c r="P162" s="139"/>
      <c r="Q162" s="128"/>
      <c r="S162" s="118" t="str">
        <f t="shared" si="24"/>
        <v/>
      </c>
      <c r="T162" s="118" t="str">
        <f t="shared" si="25"/>
        <v/>
      </c>
      <c r="U162" s="118" t="str">
        <f t="shared" si="26"/>
        <v/>
      </c>
      <c r="AE162" s="118" t="s">
        <v>1010</v>
      </c>
      <c r="AF162" s="118" t="s">
        <v>1011</v>
      </c>
      <c r="AG162" s="118" t="str">
        <f t="shared" si="27"/>
        <v>A679072</v>
      </c>
      <c r="AH162" s="118" t="str">
        <f>VLOOKUP(AG162,[1]AKT!$C$4:$E$324,3,FALSE)</f>
        <v>0942</v>
      </c>
    </row>
    <row r="163" spans="1:34" x14ac:dyDescent="0.25">
      <c r="A163" s="135"/>
      <c r="B163" s="126" t="str">
        <f t="shared" si="20"/>
        <v/>
      </c>
      <c r="C163" s="135"/>
      <c r="D163" s="126" t="str">
        <f t="shared" si="21"/>
        <v/>
      </c>
      <c r="E163" s="136"/>
      <c r="F163" s="126" t="str">
        <f t="shared" si="22"/>
        <v/>
      </c>
      <c r="G163" s="126" t="str">
        <f t="shared" si="23"/>
        <v/>
      </c>
      <c r="H163" s="127"/>
      <c r="I163" s="127"/>
      <c r="J163" s="127"/>
      <c r="K163" s="127"/>
      <c r="L163" s="137"/>
      <c r="M163" s="138"/>
      <c r="N163" s="138"/>
      <c r="O163" s="137"/>
      <c r="P163" s="139"/>
      <c r="Q163" s="128"/>
      <c r="S163" s="118" t="str">
        <f t="shared" si="24"/>
        <v/>
      </c>
      <c r="T163" s="118" t="str">
        <f t="shared" si="25"/>
        <v/>
      </c>
      <c r="U163" s="118" t="str">
        <f t="shared" si="26"/>
        <v/>
      </c>
      <c r="AE163" s="118" t="s">
        <v>1012</v>
      </c>
      <c r="AF163" s="118" t="s">
        <v>1013</v>
      </c>
      <c r="AG163" s="118" t="str">
        <f t="shared" si="27"/>
        <v>A679072</v>
      </c>
      <c r="AH163" s="118" t="str">
        <f>VLOOKUP(AG163,[1]AKT!$C$4:$E$324,3,FALSE)</f>
        <v>0942</v>
      </c>
    </row>
    <row r="164" spans="1:34" x14ac:dyDescent="0.25">
      <c r="A164" s="135"/>
      <c r="B164" s="126" t="str">
        <f t="shared" si="20"/>
        <v/>
      </c>
      <c r="C164" s="135"/>
      <c r="D164" s="126" t="str">
        <f t="shared" si="21"/>
        <v/>
      </c>
      <c r="E164" s="136"/>
      <c r="F164" s="126" t="str">
        <f t="shared" si="22"/>
        <v/>
      </c>
      <c r="G164" s="126" t="str">
        <f t="shared" si="23"/>
        <v/>
      </c>
      <c r="H164" s="127"/>
      <c r="I164" s="127"/>
      <c r="J164" s="127"/>
      <c r="K164" s="127"/>
      <c r="L164" s="137"/>
      <c r="M164" s="138"/>
      <c r="N164" s="138"/>
      <c r="O164" s="137"/>
      <c r="P164" s="139"/>
      <c r="Q164" s="128"/>
      <c r="S164" s="118" t="str">
        <f t="shared" si="24"/>
        <v/>
      </c>
      <c r="T164" s="118" t="str">
        <f t="shared" si="25"/>
        <v/>
      </c>
      <c r="U164" s="118" t="str">
        <f t="shared" si="26"/>
        <v/>
      </c>
      <c r="AE164" s="118" t="s">
        <v>1014</v>
      </c>
      <c r="AF164" s="118" t="s">
        <v>1015</v>
      </c>
      <c r="AG164" s="118" t="str">
        <f t="shared" si="27"/>
        <v>A679072</v>
      </c>
      <c r="AH164" s="118" t="str">
        <f>VLOOKUP(AG164,[1]AKT!$C$4:$E$324,3,FALSE)</f>
        <v>0942</v>
      </c>
    </row>
    <row r="165" spans="1:34" x14ac:dyDescent="0.25">
      <c r="A165" s="135"/>
      <c r="B165" s="126" t="str">
        <f t="shared" si="20"/>
        <v/>
      </c>
      <c r="C165" s="135"/>
      <c r="D165" s="126" t="str">
        <f t="shared" si="21"/>
        <v/>
      </c>
      <c r="E165" s="136"/>
      <c r="F165" s="126" t="str">
        <f t="shared" si="22"/>
        <v/>
      </c>
      <c r="G165" s="126" t="str">
        <f t="shared" si="23"/>
        <v/>
      </c>
      <c r="H165" s="127"/>
      <c r="I165" s="127"/>
      <c r="J165" s="127"/>
      <c r="K165" s="127"/>
      <c r="L165" s="137"/>
      <c r="M165" s="138"/>
      <c r="N165" s="138"/>
      <c r="O165" s="137"/>
      <c r="P165" s="139"/>
      <c r="Q165" s="128"/>
      <c r="S165" s="118" t="str">
        <f t="shared" si="24"/>
        <v/>
      </c>
      <c r="T165" s="118" t="str">
        <f t="shared" si="25"/>
        <v/>
      </c>
      <c r="U165" s="118" t="str">
        <f t="shared" si="26"/>
        <v/>
      </c>
      <c r="AE165" s="118" t="s">
        <v>1016</v>
      </c>
      <c r="AF165" s="118" t="s">
        <v>1017</v>
      </c>
      <c r="AG165" s="118" t="str">
        <f t="shared" si="27"/>
        <v>A679072</v>
      </c>
      <c r="AH165" s="118" t="str">
        <f>VLOOKUP(AG165,[1]AKT!$C$4:$E$324,3,FALSE)</f>
        <v>0942</v>
      </c>
    </row>
    <row r="166" spans="1:34" x14ac:dyDescent="0.25">
      <c r="A166" s="135"/>
      <c r="B166" s="126" t="str">
        <f t="shared" si="20"/>
        <v/>
      </c>
      <c r="C166" s="135"/>
      <c r="D166" s="126" t="str">
        <f t="shared" si="21"/>
        <v/>
      </c>
      <c r="E166" s="136"/>
      <c r="F166" s="126" t="str">
        <f t="shared" si="22"/>
        <v/>
      </c>
      <c r="G166" s="126" t="str">
        <f t="shared" si="23"/>
        <v/>
      </c>
      <c r="H166" s="127"/>
      <c r="I166" s="127"/>
      <c r="J166" s="127"/>
      <c r="K166" s="127"/>
      <c r="L166" s="137"/>
      <c r="M166" s="138"/>
      <c r="N166" s="138"/>
      <c r="O166" s="137"/>
      <c r="P166" s="139"/>
      <c r="Q166" s="128"/>
      <c r="S166" s="118" t="str">
        <f t="shared" si="24"/>
        <v/>
      </c>
      <c r="T166" s="118" t="str">
        <f t="shared" si="25"/>
        <v/>
      </c>
      <c r="U166" s="118" t="str">
        <f t="shared" si="26"/>
        <v/>
      </c>
      <c r="AE166" s="118" t="s">
        <v>1018</v>
      </c>
      <c r="AF166" s="118" t="s">
        <v>1019</v>
      </c>
      <c r="AG166" s="118" t="str">
        <f t="shared" si="27"/>
        <v>A679072</v>
      </c>
      <c r="AH166" s="118" t="str">
        <f>VLOOKUP(AG166,[1]AKT!$C$4:$E$324,3,FALSE)</f>
        <v>0942</v>
      </c>
    </row>
    <row r="167" spans="1:34" x14ac:dyDescent="0.25">
      <c r="A167" s="135"/>
      <c r="B167" s="126" t="str">
        <f t="shared" si="20"/>
        <v/>
      </c>
      <c r="C167" s="135"/>
      <c r="D167" s="126" t="str">
        <f t="shared" si="21"/>
        <v/>
      </c>
      <c r="E167" s="136"/>
      <c r="F167" s="126" t="str">
        <f t="shared" si="22"/>
        <v/>
      </c>
      <c r="G167" s="126" t="str">
        <f t="shared" si="23"/>
        <v/>
      </c>
      <c r="H167" s="127"/>
      <c r="I167" s="127"/>
      <c r="J167" s="127"/>
      <c r="K167" s="127"/>
      <c r="L167" s="137"/>
      <c r="M167" s="138"/>
      <c r="N167" s="138"/>
      <c r="O167" s="137"/>
      <c r="P167" s="139"/>
      <c r="Q167" s="128"/>
      <c r="S167" s="118" t="str">
        <f t="shared" si="24"/>
        <v/>
      </c>
      <c r="T167" s="118" t="str">
        <f t="shared" si="25"/>
        <v/>
      </c>
      <c r="U167" s="118" t="str">
        <f t="shared" si="26"/>
        <v/>
      </c>
      <c r="AE167" s="118" t="s">
        <v>1020</v>
      </c>
      <c r="AF167" s="118" t="s">
        <v>1021</v>
      </c>
      <c r="AG167" s="118" t="str">
        <f t="shared" si="27"/>
        <v>A679072</v>
      </c>
      <c r="AH167" s="118" t="str">
        <f>VLOOKUP(AG167,[1]AKT!$C$4:$E$324,3,FALSE)</f>
        <v>0942</v>
      </c>
    </row>
    <row r="168" spans="1:34" x14ac:dyDescent="0.25">
      <c r="A168" s="135"/>
      <c r="B168" s="126" t="str">
        <f t="shared" si="20"/>
        <v/>
      </c>
      <c r="C168" s="135"/>
      <c r="D168" s="126" t="str">
        <f t="shared" si="21"/>
        <v/>
      </c>
      <c r="E168" s="136"/>
      <c r="F168" s="126" t="str">
        <f t="shared" si="22"/>
        <v/>
      </c>
      <c r="G168" s="126" t="str">
        <f t="shared" si="23"/>
        <v/>
      </c>
      <c r="H168" s="127"/>
      <c r="I168" s="127"/>
      <c r="J168" s="127"/>
      <c r="K168" s="127"/>
      <c r="L168" s="137"/>
      <c r="M168" s="138"/>
      <c r="N168" s="138"/>
      <c r="O168" s="137"/>
      <c r="P168" s="139"/>
      <c r="Q168" s="128"/>
      <c r="S168" s="118" t="str">
        <f t="shared" si="24"/>
        <v/>
      </c>
      <c r="T168" s="118" t="str">
        <f t="shared" si="25"/>
        <v/>
      </c>
      <c r="U168" s="118" t="str">
        <f t="shared" si="26"/>
        <v/>
      </c>
      <c r="AE168" s="118" t="s">
        <v>1022</v>
      </c>
      <c r="AF168" s="118" t="s">
        <v>1023</v>
      </c>
      <c r="AG168" s="118" t="str">
        <f t="shared" si="27"/>
        <v>A679072</v>
      </c>
      <c r="AH168" s="118" t="str">
        <f>VLOOKUP(AG168,[1]AKT!$C$4:$E$324,3,FALSE)</f>
        <v>0942</v>
      </c>
    </row>
    <row r="169" spans="1:34" x14ac:dyDescent="0.25">
      <c r="A169" s="135"/>
      <c r="B169" s="126" t="str">
        <f t="shared" si="20"/>
        <v/>
      </c>
      <c r="C169" s="135"/>
      <c r="D169" s="126" t="str">
        <f t="shared" si="21"/>
        <v/>
      </c>
      <c r="E169" s="136"/>
      <c r="F169" s="126" t="str">
        <f t="shared" si="22"/>
        <v/>
      </c>
      <c r="G169" s="126" t="str">
        <f t="shared" si="23"/>
        <v/>
      </c>
      <c r="H169" s="127"/>
      <c r="I169" s="127"/>
      <c r="J169" s="127"/>
      <c r="K169" s="127"/>
      <c r="L169" s="137"/>
      <c r="M169" s="138"/>
      <c r="N169" s="138"/>
      <c r="O169" s="137"/>
      <c r="P169" s="139"/>
      <c r="Q169" s="128"/>
      <c r="S169" s="118" t="str">
        <f t="shared" si="24"/>
        <v/>
      </c>
      <c r="T169" s="118" t="str">
        <f t="shared" si="25"/>
        <v/>
      </c>
      <c r="U169" s="118" t="str">
        <f t="shared" si="26"/>
        <v/>
      </c>
      <c r="AE169" s="118" t="s">
        <v>1024</v>
      </c>
      <c r="AF169" s="118" t="s">
        <v>1025</v>
      </c>
      <c r="AG169" s="118" t="str">
        <f t="shared" si="27"/>
        <v>A679072</v>
      </c>
      <c r="AH169" s="118" t="str">
        <f>VLOOKUP(AG169,[1]AKT!$C$4:$E$324,3,FALSE)</f>
        <v>0942</v>
      </c>
    </row>
    <row r="170" spans="1:34" x14ac:dyDescent="0.25">
      <c r="A170" s="135"/>
      <c r="B170" s="126" t="str">
        <f t="shared" si="20"/>
        <v/>
      </c>
      <c r="C170" s="135"/>
      <c r="D170" s="126" t="str">
        <f t="shared" si="21"/>
        <v/>
      </c>
      <c r="E170" s="136"/>
      <c r="F170" s="126" t="str">
        <f t="shared" si="22"/>
        <v/>
      </c>
      <c r="G170" s="126" t="str">
        <f t="shared" si="23"/>
        <v/>
      </c>
      <c r="H170" s="127"/>
      <c r="I170" s="127"/>
      <c r="J170" s="127"/>
      <c r="K170" s="127"/>
      <c r="L170" s="137"/>
      <c r="M170" s="138"/>
      <c r="N170" s="138"/>
      <c r="O170" s="137"/>
      <c r="P170" s="139"/>
      <c r="Q170" s="128"/>
      <c r="S170" s="118" t="str">
        <f t="shared" si="24"/>
        <v/>
      </c>
      <c r="T170" s="118" t="str">
        <f t="shared" si="25"/>
        <v/>
      </c>
      <c r="U170" s="118" t="str">
        <f t="shared" si="26"/>
        <v/>
      </c>
      <c r="AE170" s="118" t="s">
        <v>1026</v>
      </c>
      <c r="AF170" s="118" t="s">
        <v>1027</v>
      </c>
      <c r="AG170" s="118" t="str">
        <f t="shared" si="27"/>
        <v>A679072</v>
      </c>
      <c r="AH170" s="118" t="str">
        <f>VLOOKUP(AG170,[1]AKT!$C$4:$E$324,3,FALSE)</f>
        <v>0942</v>
      </c>
    </row>
    <row r="171" spans="1:34" x14ac:dyDescent="0.25">
      <c r="A171" s="135"/>
      <c r="B171" s="126" t="str">
        <f t="shared" si="20"/>
        <v/>
      </c>
      <c r="C171" s="135"/>
      <c r="D171" s="126" t="str">
        <f t="shared" si="21"/>
        <v/>
      </c>
      <c r="E171" s="136"/>
      <c r="F171" s="126" t="str">
        <f t="shared" si="22"/>
        <v/>
      </c>
      <c r="G171" s="126" t="str">
        <f t="shared" si="23"/>
        <v/>
      </c>
      <c r="H171" s="127"/>
      <c r="I171" s="127"/>
      <c r="J171" s="127"/>
      <c r="K171" s="127"/>
      <c r="L171" s="137"/>
      <c r="M171" s="138"/>
      <c r="N171" s="138"/>
      <c r="O171" s="137"/>
      <c r="P171" s="139"/>
      <c r="Q171" s="128"/>
      <c r="S171" s="118" t="str">
        <f t="shared" si="24"/>
        <v/>
      </c>
      <c r="T171" s="118" t="str">
        <f t="shared" si="25"/>
        <v/>
      </c>
      <c r="U171" s="118" t="str">
        <f t="shared" si="26"/>
        <v/>
      </c>
      <c r="AE171" s="118" t="s">
        <v>1028</v>
      </c>
      <c r="AF171" s="118" t="s">
        <v>1029</v>
      </c>
      <c r="AG171" s="118" t="str">
        <f t="shared" si="27"/>
        <v>A679072</v>
      </c>
      <c r="AH171" s="118" t="str">
        <f>VLOOKUP(AG171,[1]AKT!$C$4:$E$324,3,FALSE)</f>
        <v>0942</v>
      </c>
    </row>
    <row r="172" spans="1:34" x14ac:dyDescent="0.25">
      <c r="A172" s="135"/>
      <c r="B172" s="126" t="str">
        <f t="shared" si="20"/>
        <v/>
      </c>
      <c r="C172" s="135"/>
      <c r="D172" s="126" t="str">
        <f t="shared" si="21"/>
        <v/>
      </c>
      <c r="E172" s="136"/>
      <c r="F172" s="126" t="str">
        <f t="shared" si="22"/>
        <v/>
      </c>
      <c r="G172" s="126" t="str">
        <f t="shared" si="23"/>
        <v/>
      </c>
      <c r="H172" s="127"/>
      <c r="I172" s="127"/>
      <c r="J172" s="127"/>
      <c r="K172" s="127"/>
      <c r="L172" s="137"/>
      <c r="M172" s="138"/>
      <c r="N172" s="138"/>
      <c r="O172" s="137"/>
      <c r="P172" s="139"/>
      <c r="Q172" s="128"/>
      <c r="S172" s="118" t="str">
        <f t="shared" si="24"/>
        <v/>
      </c>
      <c r="T172" s="118" t="str">
        <f t="shared" si="25"/>
        <v/>
      </c>
      <c r="U172" s="118" t="str">
        <f t="shared" si="26"/>
        <v/>
      </c>
      <c r="AE172" s="118" t="s">
        <v>1030</v>
      </c>
      <c r="AF172" s="118" t="s">
        <v>1031</v>
      </c>
      <c r="AG172" s="118" t="str">
        <f t="shared" si="27"/>
        <v>A679072</v>
      </c>
      <c r="AH172" s="118" t="str">
        <f>VLOOKUP(AG172,[1]AKT!$C$4:$E$324,3,FALSE)</f>
        <v>0942</v>
      </c>
    </row>
    <row r="173" spans="1:34" x14ac:dyDescent="0.25">
      <c r="A173" s="135"/>
      <c r="B173" s="126" t="str">
        <f t="shared" si="20"/>
        <v/>
      </c>
      <c r="C173" s="135"/>
      <c r="D173" s="126" t="str">
        <f t="shared" si="21"/>
        <v/>
      </c>
      <c r="E173" s="136"/>
      <c r="F173" s="126" t="str">
        <f t="shared" si="22"/>
        <v/>
      </c>
      <c r="G173" s="126" t="str">
        <f t="shared" si="23"/>
        <v/>
      </c>
      <c r="H173" s="127"/>
      <c r="I173" s="127"/>
      <c r="J173" s="127"/>
      <c r="K173" s="127"/>
      <c r="L173" s="137"/>
      <c r="M173" s="138"/>
      <c r="N173" s="138"/>
      <c r="O173" s="137"/>
      <c r="P173" s="139"/>
      <c r="Q173" s="128"/>
      <c r="S173" s="118" t="str">
        <f t="shared" si="24"/>
        <v/>
      </c>
      <c r="T173" s="118" t="str">
        <f t="shared" si="25"/>
        <v/>
      </c>
      <c r="U173" s="118" t="str">
        <f t="shared" si="26"/>
        <v/>
      </c>
      <c r="AE173" s="118" t="s">
        <v>1032</v>
      </c>
      <c r="AF173" s="118" t="s">
        <v>1033</v>
      </c>
      <c r="AG173" s="118" t="str">
        <f t="shared" si="27"/>
        <v>A679072</v>
      </c>
      <c r="AH173" s="118" t="str">
        <f>VLOOKUP(AG173,[1]AKT!$C$4:$E$324,3,FALSE)</f>
        <v>0942</v>
      </c>
    </row>
    <row r="174" spans="1:34" x14ac:dyDescent="0.25">
      <c r="A174" s="135"/>
      <c r="B174" s="126" t="str">
        <f t="shared" si="20"/>
        <v/>
      </c>
      <c r="C174" s="135"/>
      <c r="D174" s="126" t="str">
        <f t="shared" si="21"/>
        <v/>
      </c>
      <c r="E174" s="136"/>
      <c r="F174" s="126" t="str">
        <f t="shared" si="22"/>
        <v/>
      </c>
      <c r="G174" s="126" t="str">
        <f t="shared" si="23"/>
        <v/>
      </c>
      <c r="H174" s="127"/>
      <c r="I174" s="127"/>
      <c r="J174" s="127"/>
      <c r="K174" s="127"/>
      <c r="L174" s="137"/>
      <c r="M174" s="138"/>
      <c r="N174" s="138"/>
      <c r="O174" s="137"/>
      <c r="P174" s="139"/>
      <c r="Q174" s="128"/>
      <c r="S174" s="118" t="str">
        <f t="shared" si="24"/>
        <v/>
      </c>
      <c r="T174" s="118" t="str">
        <f t="shared" si="25"/>
        <v/>
      </c>
      <c r="U174" s="118" t="str">
        <f t="shared" si="26"/>
        <v/>
      </c>
      <c r="AE174" s="118" t="s">
        <v>1034</v>
      </c>
      <c r="AF174" s="118" t="s">
        <v>1035</v>
      </c>
      <c r="AG174" s="118" t="str">
        <f t="shared" si="27"/>
        <v>A679072</v>
      </c>
      <c r="AH174" s="118" t="str">
        <f>VLOOKUP(AG174,[1]AKT!$C$4:$E$324,3,FALSE)</f>
        <v>0942</v>
      </c>
    </row>
    <row r="175" spans="1:34" x14ac:dyDescent="0.25">
      <c r="A175" s="135"/>
      <c r="B175" s="126" t="str">
        <f t="shared" si="20"/>
        <v/>
      </c>
      <c r="C175" s="135"/>
      <c r="D175" s="126" t="str">
        <f t="shared" si="21"/>
        <v/>
      </c>
      <c r="E175" s="136"/>
      <c r="F175" s="126" t="str">
        <f t="shared" si="22"/>
        <v/>
      </c>
      <c r="G175" s="126" t="str">
        <f t="shared" si="23"/>
        <v/>
      </c>
      <c r="H175" s="127"/>
      <c r="I175" s="127"/>
      <c r="J175" s="127"/>
      <c r="K175" s="127"/>
      <c r="L175" s="137"/>
      <c r="M175" s="138"/>
      <c r="N175" s="138"/>
      <c r="O175" s="137"/>
      <c r="P175" s="139"/>
      <c r="Q175" s="128"/>
      <c r="S175" s="118" t="str">
        <f t="shared" si="24"/>
        <v/>
      </c>
      <c r="T175" s="118" t="str">
        <f t="shared" si="25"/>
        <v/>
      </c>
      <c r="U175" s="118" t="str">
        <f t="shared" si="26"/>
        <v/>
      </c>
      <c r="AE175" s="118" t="s">
        <v>1036</v>
      </c>
      <c r="AF175" s="118" t="s">
        <v>1037</v>
      </c>
      <c r="AG175" s="118" t="str">
        <f t="shared" si="27"/>
        <v>A679072</v>
      </c>
      <c r="AH175" s="118" t="str">
        <f>VLOOKUP(AG175,[1]AKT!$C$4:$E$324,3,FALSE)</f>
        <v>0942</v>
      </c>
    </row>
    <row r="176" spans="1:34" x14ac:dyDescent="0.25">
      <c r="A176" s="135"/>
      <c r="B176" s="126" t="str">
        <f t="shared" si="20"/>
        <v/>
      </c>
      <c r="C176" s="135"/>
      <c r="D176" s="126" t="str">
        <f t="shared" si="21"/>
        <v/>
      </c>
      <c r="E176" s="136"/>
      <c r="F176" s="126" t="str">
        <f t="shared" si="22"/>
        <v/>
      </c>
      <c r="G176" s="126" t="str">
        <f t="shared" si="23"/>
        <v/>
      </c>
      <c r="H176" s="127"/>
      <c r="I176" s="127"/>
      <c r="J176" s="127"/>
      <c r="K176" s="127"/>
      <c r="L176" s="137"/>
      <c r="M176" s="138"/>
      <c r="N176" s="138"/>
      <c r="O176" s="137"/>
      <c r="P176" s="139"/>
      <c r="Q176" s="128"/>
      <c r="S176" s="118" t="str">
        <f t="shared" si="24"/>
        <v/>
      </c>
      <c r="T176" s="118" t="str">
        <f t="shared" si="25"/>
        <v/>
      </c>
      <c r="U176" s="118" t="str">
        <f t="shared" si="26"/>
        <v/>
      </c>
      <c r="AE176" s="118" t="s">
        <v>1038</v>
      </c>
      <c r="AF176" s="118" t="s">
        <v>1039</v>
      </c>
      <c r="AG176" s="118" t="str">
        <f t="shared" si="27"/>
        <v>A679072</v>
      </c>
      <c r="AH176" s="118" t="str">
        <f>VLOOKUP(AG176,[1]AKT!$C$4:$E$324,3,FALSE)</f>
        <v>0942</v>
      </c>
    </row>
    <row r="177" spans="1:34" x14ac:dyDescent="0.25">
      <c r="A177" s="135"/>
      <c r="B177" s="126" t="str">
        <f t="shared" si="20"/>
        <v/>
      </c>
      <c r="C177" s="135"/>
      <c r="D177" s="126" t="str">
        <f t="shared" si="21"/>
        <v/>
      </c>
      <c r="E177" s="136"/>
      <c r="F177" s="126" t="str">
        <f t="shared" si="22"/>
        <v/>
      </c>
      <c r="G177" s="126" t="str">
        <f t="shared" si="23"/>
        <v/>
      </c>
      <c r="H177" s="127"/>
      <c r="I177" s="127"/>
      <c r="J177" s="127"/>
      <c r="K177" s="127"/>
      <c r="L177" s="137"/>
      <c r="M177" s="138"/>
      <c r="N177" s="138"/>
      <c r="O177" s="137"/>
      <c r="P177" s="139"/>
      <c r="Q177" s="128"/>
      <c r="S177" s="118" t="str">
        <f t="shared" si="24"/>
        <v/>
      </c>
      <c r="T177" s="118" t="str">
        <f t="shared" si="25"/>
        <v/>
      </c>
      <c r="U177" s="118" t="str">
        <f t="shared" si="26"/>
        <v/>
      </c>
      <c r="AE177" s="118" t="s">
        <v>1040</v>
      </c>
      <c r="AF177" s="118" t="s">
        <v>1041</v>
      </c>
      <c r="AG177" s="118" t="str">
        <f t="shared" si="27"/>
        <v>A679072</v>
      </c>
      <c r="AH177" s="118" t="str">
        <f>VLOOKUP(AG177,[1]AKT!$C$4:$E$324,3,FALSE)</f>
        <v>0942</v>
      </c>
    </row>
    <row r="178" spans="1:34" x14ac:dyDescent="0.25">
      <c r="A178" s="135"/>
      <c r="B178" s="126" t="str">
        <f t="shared" si="20"/>
        <v/>
      </c>
      <c r="C178" s="135"/>
      <c r="D178" s="126" t="str">
        <f t="shared" si="21"/>
        <v/>
      </c>
      <c r="E178" s="136"/>
      <c r="F178" s="126" t="str">
        <f t="shared" si="22"/>
        <v/>
      </c>
      <c r="G178" s="126" t="str">
        <f t="shared" si="23"/>
        <v/>
      </c>
      <c r="H178" s="127"/>
      <c r="I178" s="127"/>
      <c r="J178" s="127"/>
      <c r="K178" s="127"/>
      <c r="L178" s="137"/>
      <c r="M178" s="138"/>
      <c r="N178" s="138"/>
      <c r="O178" s="137"/>
      <c r="P178" s="139"/>
      <c r="Q178" s="128"/>
      <c r="S178" s="118" t="str">
        <f t="shared" si="24"/>
        <v/>
      </c>
      <c r="T178" s="118" t="str">
        <f t="shared" si="25"/>
        <v/>
      </c>
      <c r="U178" s="118" t="str">
        <f t="shared" si="26"/>
        <v/>
      </c>
      <c r="AE178" s="118" t="s">
        <v>1042</v>
      </c>
      <c r="AF178" s="118" t="s">
        <v>1043</v>
      </c>
      <c r="AG178" s="118" t="str">
        <f t="shared" si="27"/>
        <v>A679072</v>
      </c>
      <c r="AH178" s="118" t="str">
        <f>VLOOKUP(AG178,[1]AKT!$C$4:$E$324,3,FALSE)</f>
        <v>0942</v>
      </c>
    </row>
    <row r="179" spans="1:34" x14ac:dyDescent="0.25">
      <c r="A179" s="135"/>
      <c r="B179" s="126" t="str">
        <f t="shared" si="20"/>
        <v/>
      </c>
      <c r="C179" s="135"/>
      <c r="D179" s="126" t="str">
        <f t="shared" si="21"/>
        <v/>
      </c>
      <c r="E179" s="136"/>
      <c r="F179" s="126" t="str">
        <f t="shared" si="22"/>
        <v/>
      </c>
      <c r="G179" s="126" t="str">
        <f t="shared" si="23"/>
        <v/>
      </c>
      <c r="H179" s="127"/>
      <c r="I179" s="127"/>
      <c r="J179" s="127"/>
      <c r="K179" s="127"/>
      <c r="L179" s="137"/>
      <c r="M179" s="138"/>
      <c r="N179" s="138"/>
      <c r="O179" s="137"/>
      <c r="P179" s="139"/>
      <c r="Q179" s="128"/>
      <c r="S179" s="118" t="str">
        <f t="shared" si="24"/>
        <v/>
      </c>
      <c r="T179" s="118" t="str">
        <f t="shared" si="25"/>
        <v/>
      </c>
      <c r="U179" s="118" t="str">
        <f t="shared" si="26"/>
        <v/>
      </c>
      <c r="AE179" s="118" t="s">
        <v>1044</v>
      </c>
      <c r="AF179" s="118" t="s">
        <v>1045</v>
      </c>
      <c r="AG179" s="118" t="str">
        <f t="shared" si="27"/>
        <v>A679072</v>
      </c>
      <c r="AH179" s="118" t="str">
        <f>VLOOKUP(AG179,[1]AKT!$C$4:$E$324,3,FALSE)</f>
        <v>0942</v>
      </c>
    </row>
    <row r="180" spans="1:34" x14ac:dyDescent="0.25">
      <c r="A180" s="135"/>
      <c r="B180" s="126" t="str">
        <f t="shared" si="20"/>
        <v/>
      </c>
      <c r="C180" s="135"/>
      <c r="D180" s="126" t="str">
        <f t="shared" si="21"/>
        <v/>
      </c>
      <c r="E180" s="136"/>
      <c r="F180" s="126" t="str">
        <f t="shared" si="22"/>
        <v/>
      </c>
      <c r="G180" s="126" t="str">
        <f t="shared" si="23"/>
        <v/>
      </c>
      <c r="H180" s="127"/>
      <c r="I180" s="127"/>
      <c r="J180" s="127"/>
      <c r="K180" s="127"/>
      <c r="L180" s="137"/>
      <c r="M180" s="138"/>
      <c r="N180" s="138"/>
      <c r="O180" s="137"/>
      <c r="P180" s="139"/>
      <c r="Q180" s="128"/>
      <c r="S180" s="118" t="str">
        <f t="shared" si="24"/>
        <v/>
      </c>
      <c r="T180" s="118" t="str">
        <f t="shared" si="25"/>
        <v/>
      </c>
      <c r="U180" s="118" t="str">
        <f t="shared" si="26"/>
        <v/>
      </c>
      <c r="AE180" s="118" t="s">
        <v>1046</v>
      </c>
      <c r="AF180" s="118" t="s">
        <v>1047</v>
      </c>
      <c r="AG180" s="118" t="str">
        <f t="shared" si="27"/>
        <v>A679072</v>
      </c>
      <c r="AH180" s="118" t="str">
        <f>VLOOKUP(AG180,[1]AKT!$C$4:$E$324,3,FALSE)</f>
        <v>0942</v>
      </c>
    </row>
    <row r="181" spans="1:34" x14ac:dyDescent="0.25">
      <c r="A181" s="135"/>
      <c r="B181" s="126" t="str">
        <f t="shared" si="20"/>
        <v/>
      </c>
      <c r="C181" s="135"/>
      <c r="D181" s="126" t="str">
        <f t="shared" si="21"/>
        <v/>
      </c>
      <c r="E181" s="136"/>
      <c r="F181" s="126" t="str">
        <f t="shared" si="22"/>
        <v/>
      </c>
      <c r="G181" s="126" t="str">
        <f t="shared" si="23"/>
        <v/>
      </c>
      <c r="H181" s="127"/>
      <c r="I181" s="127"/>
      <c r="J181" s="127"/>
      <c r="K181" s="127"/>
      <c r="L181" s="137"/>
      <c r="M181" s="138"/>
      <c r="N181" s="138"/>
      <c r="O181" s="137"/>
      <c r="P181" s="139"/>
      <c r="Q181" s="128"/>
      <c r="S181" s="118" t="str">
        <f t="shared" si="24"/>
        <v/>
      </c>
      <c r="T181" s="118" t="str">
        <f t="shared" si="25"/>
        <v/>
      </c>
      <c r="U181" s="118" t="str">
        <f t="shared" si="26"/>
        <v/>
      </c>
      <c r="AE181" s="118" t="s">
        <v>1048</v>
      </c>
      <c r="AF181" s="118" t="s">
        <v>1049</v>
      </c>
      <c r="AG181" s="118" t="str">
        <f t="shared" si="27"/>
        <v>A679072</v>
      </c>
      <c r="AH181" s="118" t="str">
        <f>VLOOKUP(AG181,[1]AKT!$C$4:$E$324,3,FALSE)</f>
        <v>0942</v>
      </c>
    </row>
    <row r="182" spans="1:34" x14ac:dyDescent="0.25">
      <c r="A182" s="135"/>
      <c r="B182" s="126" t="str">
        <f t="shared" si="20"/>
        <v/>
      </c>
      <c r="C182" s="135"/>
      <c r="D182" s="126" t="str">
        <f t="shared" si="21"/>
        <v/>
      </c>
      <c r="E182" s="136"/>
      <c r="F182" s="126" t="str">
        <f t="shared" si="22"/>
        <v/>
      </c>
      <c r="G182" s="126" t="str">
        <f t="shared" si="23"/>
        <v/>
      </c>
      <c r="H182" s="127"/>
      <c r="I182" s="127"/>
      <c r="J182" s="127"/>
      <c r="K182" s="127"/>
      <c r="L182" s="137"/>
      <c r="M182" s="138"/>
      <c r="N182" s="138"/>
      <c r="O182" s="137"/>
      <c r="P182" s="139"/>
      <c r="Q182" s="128"/>
      <c r="S182" s="118" t="str">
        <f t="shared" si="24"/>
        <v/>
      </c>
      <c r="T182" s="118" t="str">
        <f t="shared" si="25"/>
        <v/>
      </c>
      <c r="U182" s="118" t="str">
        <f t="shared" si="26"/>
        <v/>
      </c>
      <c r="AE182" s="118" t="s">
        <v>1050</v>
      </c>
      <c r="AF182" s="118" t="s">
        <v>1051</v>
      </c>
      <c r="AG182" s="118" t="str">
        <f t="shared" si="27"/>
        <v>A679072</v>
      </c>
      <c r="AH182" s="118" t="str">
        <f>VLOOKUP(AG182,[1]AKT!$C$4:$E$324,3,FALSE)</f>
        <v>0942</v>
      </c>
    </row>
    <row r="183" spans="1:34" x14ac:dyDescent="0.25">
      <c r="A183" s="135"/>
      <c r="B183" s="126" t="str">
        <f t="shared" si="20"/>
        <v/>
      </c>
      <c r="C183" s="135"/>
      <c r="D183" s="126" t="str">
        <f t="shared" si="21"/>
        <v/>
      </c>
      <c r="E183" s="136"/>
      <c r="F183" s="126" t="str">
        <f t="shared" si="22"/>
        <v/>
      </c>
      <c r="G183" s="126" t="str">
        <f t="shared" si="23"/>
        <v/>
      </c>
      <c r="H183" s="127"/>
      <c r="I183" s="127"/>
      <c r="J183" s="127"/>
      <c r="K183" s="127"/>
      <c r="L183" s="137"/>
      <c r="M183" s="138"/>
      <c r="N183" s="138"/>
      <c r="O183" s="137"/>
      <c r="P183" s="139"/>
      <c r="Q183" s="128"/>
      <c r="S183" s="118" t="str">
        <f t="shared" si="24"/>
        <v/>
      </c>
      <c r="T183" s="118" t="str">
        <f t="shared" si="25"/>
        <v/>
      </c>
      <c r="U183" s="118" t="str">
        <f t="shared" si="26"/>
        <v/>
      </c>
      <c r="AE183" s="118" t="s">
        <v>1052</v>
      </c>
      <c r="AF183" s="118" t="s">
        <v>1053</v>
      </c>
      <c r="AG183" s="118" t="str">
        <f t="shared" si="27"/>
        <v>A679072</v>
      </c>
      <c r="AH183" s="118" t="str">
        <f>VLOOKUP(AG183,[1]AKT!$C$4:$E$324,3,FALSE)</f>
        <v>0942</v>
      </c>
    </row>
    <row r="184" spans="1:34" x14ac:dyDescent="0.25">
      <c r="A184" s="135"/>
      <c r="B184" s="126" t="str">
        <f t="shared" si="20"/>
        <v/>
      </c>
      <c r="C184" s="135"/>
      <c r="D184" s="126" t="str">
        <f t="shared" si="21"/>
        <v/>
      </c>
      <c r="E184" s="136"/>
      <c r="F184" s="126" t="str">
        <f t="shared" si="22"/>
        <v/>
      </c>
      <c r="G184" s="126" t="str">
        <f t="shared" si="23"/>
        <v/>
      </c>
      <c r="H184" s="127"/>
      <c r="I184" s="127"/>
      <c r="J184" s="127"/>
      <c r="K184" s="127"/>
      <c r="L184" s="137"/>
      <c r="M184" s="138"/>
      <c r="N184" s="138"/>
      <c r="O184" s="137"/>
      <c r="P184" s="139"/>
      <c r="Q184" s="128"/>
      <c r="S184" s="118" t="str">
        <f t="shared" si="24"/>
        <v/>
      </c>
      <c r="T184" s="118" t="str">
        <f t="shared" si="25"/>
        <v/>
      </c>
      <c r="U184" s="118" t="str">
        <f t="shared" si="26"/>
        <v/>
      </c>
      <c r="AE184" s="118" t="s">
        <v>1054</v>
      </c>
      <c r="AF184" s="118" t="s">
        <v>1055</v>
      </c>
      <c r="AG184" s="118" t="str">
        <f t="shared" si="27"/>
        <v>A679072</v>
      </c>
      <c r="AH184" s="118" t="str">
        <f>VLOOKUP(AG184,[1]AKT!$C$4:$E$324,3,FALSE)</f>
        <v>0942</v>
      </c>
    </row>
    <row r="185" spans="1:34" x14ac:dyDescent="0.25">
      <c r="A185" s="135"/>
      <c r="B185" s="126" t="str">
        <f t="shared" si="20"/>
        <v/>
      </c>
      <c r="C185" s="135"/>
      <c r="D185" s="126" t="str">
        <f t="shared" si="21"/>
        <v/>
      </c>
      <c r="E185" s="136"/>
      <c r="F185" s="126" t="str">
        <f t="shared" si="22"/>
        <v/>
      </c>
      <c r="G185" s="126" t="str">
        <f t="shared" si="23"/>
        <v/>
      </c>
      <c r="H185" s="127"/>
      <c r="I185" s="127"/>
      <c r="J185" s="127"/>
      <c r="K185" s="127"/>
      <c r="L185" s="137"/>
      <c r="M185" s="138"/>
      <c r="N185" s="138"/>
      <c r="O185" s="137"/>
      <c r="P185" s="139"/>
      <c r="Q185" s="128"/>
      <c r="S185" s="118" t="str">
        <f t="shared" si="24"/>
        <v/>
      </c>
      <c r="T185" s="118" t="str">
        <f t="shared" si="25"/>
        <v/>
      </c>
      <c r="U185" s="118" t="str">
        <f t="shared" si="26"/>
        <v/>
      </c>
      <c r="AE185" s="118" t="s">
        <v>1056</v>
      </c>
      <c r="AF185" s="118" t="s">
        <v>1057</v>
      </c>
      <c r="AG185" s="118" t="str">
        <f t="shared" si="27"/>
        <v>A679072</v>
      </c>
      <c r="AH185" s="118" t="str">
        <f>VLOOKUP(AG185,[1]AKT!$C$4:$E$324,3,FALSE)</f>
        <v>0942</v>
      </c>
    </row>
    <row r="186" spans="1:34" x14ac:dyDescent="0.25">
      <c r="A186" s="135"/>
      <c r="B186" s="126" t="str">
        <f t="shared" si="20"/>
        <v/>
      </c>
      <c r="C186" s="135"/>
      <c r="D186" s="126" t="str">
        <f t="shared" si="21"/>
        <v/>
      </c>
      <c r="E186" s="136"/>
      <c r="F186" s="126" t="str">
        <f t="shared" si="22"/>
        <v/>
      </c>
      <c r="G186" s="126" t="str">
        <f t="shared" si="23"/>
        <v/>
      </c>
      <c r="H186" s="127"/>
      <c r="I186" s="127"/>
      <c r="J186" s="127"/>
      <c r="K186" s="127"/>
      <c r="L186" s="137"/>
      <c r="M186" s="138"/>
      <c r="N186" s="138"/>
      <c r="O186" s="137"/>
      <c r="P186" s="139"/>
      <c r="Q186" s="128"/>
      <c r="S186" s="118" t="str">
        <f t="shared" si="24"/>
        <v/>
      </c>
      <c r="T186" s="118" t="str">
        <f t="shared" si="25"/>
        <v/>
      </c>
      <c r="U186" s="118" t="str">
        <f t="shared" si="26"/>
        <v/>
      </c>
      <c r="AE186" s="118" t="s">
        <v>1058</v>
      </c>
      <c r="AF186" s="118" t="s">
        <v>1059</v>
      </c>
      <c r="AG186" s="118" t="str">
        <f t="shared" si="27"/>
        <v>A679072</v>
      </c>
      <c r="AH186" s="118" t="str">
        <f>VLOOKUP(AG186,[1]AKT!$C$4:$E$324,3,FALSE)</f>
        <v>0942</v>
      </c>
    </row>
    <row r="187" spans="1:34" x14ac:dyDescent="0.25">
      <c r="A187" s="135"/>
      <c r="B187" s="126" t="str">
        <f t="shared" si="20"/>
        <v/>
      </c>
      <c r="C187" s="135"/>
      <c r="D187" s="126" t="str">
        <f t="shared" si="21"/>
        <v/>
      </c>
      <c r="E187" s="136"/>
      <c r="F187" s="126" t="str">
        <f t="shared" si="22"/>
        <v/>
      </c>
      <c r="G187" s="126" t="str">
        <f t="shared" si="23"/>
        <v/>
      </c>
      <c r="H187" s="127"/>
      <c r="I187" s="127"/>
      <c r="J187" s="127"/>
      <c r="K187" s="127"/>
      <c r="L187" s="137"/>
      <c r="M187" s="138"/>
      <c r="N187" s="138"/>
      <c r="O187" s="137"/>
      <c r="P187" s="139"/>
      <c r="Q187" s="128"/>
      <c r="S187" s="118" t="str">
        <f t="shared" si="24"/>
        <v/>
      </c>
      <c r="T187" s="118" t="str">
        <f t="shared" si="25"/>
        <v/>
      </c>
      <c r="U187" s="118" t="str">
        <f t="shared" si="26"/>
        <v/>
      </c>
      <c r="AE187" s="118" t="s">
        <v>1060</v>
      </c>
      <c r="AF187" s="118" t="s">
        <v>1061</v>
      </c>
      <c r="AG187" s="118" t="str">
        <f t="shared" si="27"/>
        <v>A679072</v>
      </c>
      <c r="AH187" s="118" t="str">
        <f>VLOOKUP(AG187,[1]AKT!$C$4:$E$324,3,FALSE)</f>
        <v>0942</v>
      </c>
    </row>
    <row r="188" spans="1:34" x14ac:dyDescent="0.25">
      <c r="A188" s="135"/>
      <c r="B188" s="126" t="str">
        <f t="shared" si="20"/>
        <v/>
      </c>
      <c r="C188" s="135"/>
      <c r="D188" s="126" t="str">
        <f t="shared" si="21"/>
        <v/>
      </c>
      <c r="E188" s="136"/>
      <c r="F188" s="126" t="str">
        <f t="shared" si="22"/>
        <v/>
      </c>
      <c r="G188" s="126" t="str">
        <f t="shared" si="23"/>
        <v/>
      </c>
      <c r="H188" s="127"/>
      <c r="I188" s="127"/>
      <c r="J188" s="127"/>
      <c r="K188" s="127"/>
      <c r="L188" s="137"/>
      <c r="M188" s="138"/>
      <c r="N188" s="138"/>
      <c r="O188" s="137"/>
      <c r="P188" s="139"/>
      <c r="Q188" s="128"/>
      <c r="S188" s="118" t="str">
        <f t="shared" si="24"/>
        <v/>
      </c>
      <c r="T188" s="118" t="str">
        <f t="shared" si="25"/>
        <v/>
      </c>
      <c r="U188" s="118" t="str">
        <f t="shared" si="26"/>
        <v/>
      </c>
      <c r="AE188" s="118" t="s">
        <v>1062</v>
      </c>
      <c r="AF188" s="118" t="s">
        <v>1063</v>
      </c>
      <c r="AG188" s="118" t="str">
        <f t="shared" si="27"/>
        <v>A679072</v>
      </c>
      <c r="AH188" s="118" t="str">
        <f>VLOOKUP(AG188,[1]AKT!$C$4:$E$324,3,FALSE)</f>
        <v>0942</v>
      </c>
    </row>
    <row r="189" spans="1:34" x14ac:dyDescent="0.25">
      <c r="A189" s="135"/>
      <c r="B189" s="126" t="str">
        <f t="shared" si="20"/>
        <v/>
      </c>
      <c r="C189" s="135"/>
      <c r="D189" s="126" t="str">
        <f t="shared" si="21"/>
        <v/>
      </c>
      <c r="E189" s="136"/>
      <c r="F189" s="126" t="str">
        <f t="shared" si="22"/>
        <v/>
      </c>
      <c r="G189" s="126" t="str">
        <f t="shared" si="23"/>
        <v/>
      </c>
      <c r="H189" s="127"/>
      <c r="I189" s="127"/>
      <c r="J189" s="127"/>
      <c r="K189" s="127"/>
      <c r="L189" s="137"/>
      <c r="M189" s="138"/>
      <c r="N189" s="138"/>
      <c r="O189" s="137"/>
      <c r="P189" s="139"/>
      <c r="Q189" s="128"/>
      <c r="S189" s="118" t="str">
        <f t="shared" si="24"/>
        <v/>
      </c>
      <c r="T189" s="118" t="str">
        <f t="shared" si="25"/>
        <v/>
      </c>
      <c r="U189" s="118" t="str">
        <f t="shared" si="26"/>
        <v/>
      </c>
      <c r="AE189" s="118" t="s">
        <v>1064</v>
      </c>
      <c r="AF189" s="118" t="s">
        <v>1065</v>
      </c>
      <c r="AG189" s="118" t="str">
        <f t="shared" si="27"/>
        <v>A679072</v>
      </c>
      <c r="AH189" s="118" t="str">
        <f>VLOOKUP(AG189,[1]AKT!$C$4:$E$324,3,FALSE)</f>
        <v>0942</v>
      </c>
    </row>
    <row r="190" spans="1:34" x14ac:dyDescent="0.25">
      <c r="A190" s="135"/>
      <c r="B190" s="126" t="str">
        <f t="shared" si="20"/>
        <v/>
      </c>
      <c r="C190" s="135"/>
      <c r="D190" s="126" t="str">
        <f t="shared" si="21"/>
        <v/>
      </c>
      <c r="E190" s="136"/>
      <c r="F190" s="126" t="str">
        <f t="shared" si="22"/>
        <v/>
      </c>
      <c r="G190" s="126" t="str">
        <f t="shared" si="23"/>
        <v/>
      </c>
      <c r="H190" s="127"/>
      <c r="I190" s="127"/>
      <c r="J190" s="127"/>
      <c r="K190" s="127"/>
      <c r="L190" s="137"/>
      <c r="M190" s="138"/>
      <c r="N190" s="138"/>
      <c r="O190" s="137"/>
      <c r="P190" s="139"/>
      <c r="Q190" s="128"/>
      <c r="S190" s="118" t="str">
        <f t="shared" si="24"/>
        <v/>
      </c>
      <c r="T190" s="118" t="str">
        <f t="shared" si="25"/>
        <v/>
      </c>
      <c r="U190" s="118" t="str">
        <f t="shared" si="26"/>
        <v/>
      </c>
      <c r="AE190" s="118" t="s">
        <v>1066</v>
      </c>
      <c r="AF190" s="118" t="s">
        <v>1067</v>
      </c>
      <c r="AG190" s="118" t="str">
        <f t="shared" si="27"/>
        <v>A679072</v>
      </c>
      <c r="AH190" s="118" t="str">
        <f>VLOOKUP(AG190,[1]AKT!$C$4:$E$324,3,FALSE)</f>
        <v>0942</v>
      </c>
    </row>
    <row r="191" spans="1:34" x14ac:dyDescent="0.25">
      <c r="A191" s="135"/>
      <c r="B191" s="126" t="str">
        <f t="shared" si="20"/>
        <v/>
      </c>
      <c r="C191" s="135"/>
      <c r="D191" s="126" t="str">
        <f t="shared" si="21"/>
        <v/>
      </c>
      <c r="E191" s="136"/>
      <c r="F191" s="126" t="str">
        <f t="shared" si="22"/>
        <v/>
      </c>
      <c r="G191" s="126" t="str">
        <f t="shared" si="23"/>
        <v/>
      </c>
      <c r="H191" s="127"/>
      <c r="I191" s="127"/>
      <c r="J191" s="127"/>
      <c r="K191" s="127"/>
      <c r="L191" s="137"/>
      <c r="M191" s="138"/>
      <c r="N191" s="138"/>
      <c r="O191" s="137"/>
      <c r="P191" s="139"/>
      <c r="Q191" s="128"/>
      <c r="S191" s="118" t="str">
        <f t="shared" si="24"/>
        <v/>
      </c>
      <c r="T191" s="118" t="str">
        <f t="shared" si="25"/>
        <v/>
      </c>
      <c r="U191" s="118" t="str">
        <f t="shared" si="26"/>
        <v/>
      </c>
      <c r="AE191" s="118" t="s">
        <v>1068</v>
      </c>
      <c r="AF191" s="118" t="s">
        <v>1069</v>
      </c>
      <c r="AG191" s="118" t="str">
        <f t="shared" si="27"/>
        <v>A679072</v>
      </c>
      <c r="AH191" s="118" t="str">
        <f>VLOOKUP(AG191,[1]AKT!$C$4:$E$324,3,FALSE)</f>
        <v>0942</v>
      </c>
    </row>
    <row r="192" spans="1:34" x14ac:dyDescent="0.25">
      <c r="A192" s="135"/>
      <c r="B192" s="126" t="str">
        <f t="shared" si="20"/>
        <v/>
      </c>
      <c r="C192" s="135"/>
      <c r="D192" s="126" t="str">
        <f t="shared" si="21"/>
        <v/>
      </c>
      <c r="E192" s="136"/>
      <c r="F192" s="126" t="str">
        <f t="shared" si="22"/>
        <v/>
      </c>
      <c r="G192" s="126" t="str">
        <f t="shared" si="23"/>
        <v/>
      </c>
      <c r="H192" s="127"/>
      <c r="I192" s="127"/>
      <c r="J192" s="127"/>
      <c r="K192" s="127"/>
      <c r="L192" s="137"/>
      <c r="M192" s="138"/>
      <c r="N192" s="138"/>
      <c r="O192" s="137"/>
      <c r="P192" s="139"/>
      <c r="Q192" s="128"/>
      <c r="S192" s="118" t="str">
        <f t="shared" si="24"/>
        <v/>
      </c>
      <c r="T192" s="118" t="str">
        <f t="shared" si="25"/>
        <v/>
      </c>
      <c r="U192" s="118" t="str">
        <f t="shared" si="26"/>
        <v/>
      </c>
      <c r="AE192" s="118" t="s">
        <v>1070</v>
      </c>
      <c r="AF192" s="118" t="s">
        <v>1071</v>
      </c>
      <c r="AG192" s="118" t="str">
        <f t="shared" si="27"/>
        <v>A679072</v>
      </c>
      <c r="AH192" s="118" t="str">
        <f>VLOOKUP(AG192,[1]AKT!$C$4:$E$324,3,FALSE)</f>
        <v>0942</v>
      </c>
    </row>
    <row r="193" spans="1:34" x14ac:dyDescent="0.25">
      <c r="A193" s="135"/>
      <c r="B193" s="126" t="str">
        <f t="shared" si="20"/>
        <v/>
      </c>
      <c r="C193" s="135"/>
      <c r="D193" s="126" t="str">
        <f t="shared" si="21"/>
        <v/>
      </c>
      <c r="E193" s="136"/>
      <c r="F193" s="126" t="str">
        <f t="shared" si="22"/>
        <v/>
      </c>
      <c r="G193" s="126" t="str">
        <f t="shared" si="23"/>
        <v/>
      </c>
      <c r="H193" s="127"/>
      <c r="I193" s="127"/>
      <c r="J193" s="127"/>
      <c r="K193" s="127"/>
      <c r="L193" s="137"/>
      <c r="M193" s="138"/>
      <c r="N193" s="138"/>
      <c r="O193" s="137"/>
      <c r="P193" s="139"/>
      <c r="Q193" s="128"/>
      <c r="S193" s="118" t="str">
        <f t="shared" si="24"/>
        <v/>
      </c>
      <c r="T193" s="118" t="str">
        <f t="shared" si="25"/>
        <v/>
      </c>
      <c r="U193" s="118" t="str">
        <f t="shared" si="26"/>
        <v/>
      </c>
      <c r="AE193" s="118" t="s">
        <v>1072</v>
      </c>
      <c r="AF193" s="118" t="s">
        <v>1073</v>
      </c>
      <c r="AG193" s="118" t="str">
        <f t="shared" si="27"/>
        <v>A679072</v>
      </c>
      <c r="AH193" s="118" t="str">
        <f>VLOOKUP(AG193,[1]AKT!$C$4:$E$324,3,FALSE)</f>
        <v>0942</v>
      </c>
    </row>
    <row r="194" spans="1:34" x14ac:dyDescent="0.25">
      <c r="A194" s="135"/>
      <c r="B194" s="126" t="str">
        <f t="shared" si="20"/>
        <v/>
      </c>
      <c r="C194" s="135"/>
      <c r="D194" s="126" t="str">
        <f t="shared" si="21"/>
        <v/>
      </c>
      <c r="E194" s="136"/>
      <c r="F194" s="126" t="str">
        <f t="shared" si="22"/>
        <v/>
      </c>
      <c r="G194" s="126" t="str">
        <f t="shared" si="23"/>
        <v/>
      </c>
      <c r="H194" s="127"/>
      <c r="I194" s="127"/>
      <c r="J194" s="127"/>
      <c r="K194" s="127"/>
      <c r="L194" s="137"/>
      <c r="M194" s="138"/>
      <c r="N194" s="138"/>
      <c r="O194" s="137"/>
      <c r="P194" s="139"/>
      <c r="Q194" s="128"/>
      <c r="S194" s="118" t="str">
        <f t="shared" si="24"/>
        <v/>
      </c>
      <c r="T194" s="118" t="str">
        <f t="shared" si="25"/>
        <v/>
      </c>
      <c r="U194" s="118" t="str">
        <f t="shared" si="26"/>
        <v/>
      </c>
      <c r="AE194" s="118" t="s">
        <v>1074</v>
      </c>
      <c r="AF194" s="118" t="s">
        <v>1075</v>
      </c>
      <c r="AG194" s="118" t="str">
        <f t="shared" si="27"/>
        <v>A679072</v>
      </c>
      <c r="AH194" s="118" t="str">
        <f>VLOOKUP(AG194,[1]AKT!$C$4:$E$324,3,FALSE)</f>
        <v>0942</v>
      </c>
    </row>
    <row r="195" spans="1:34" x14ac:dyDescent="0.25">
      <c r="A195" s="135"/>
      <c r="B195" s="126" t="str">
        <f t="shared" ref="B195:B258" si="28">IFERROR(VLOOKUP(A195,$V$6:$W$23,2,FALSE),"")</f>
        <v/>
      </c>
      <c r="C195" s="135"/>
      <c r="D195" s="126" t="str">
        <f t="shared" ref="D195:D258" si="29">IFERROR(VLOOKUP(C195,$Y$5:$AA$129,2,FALSE),"")</f>
        <v/>
      </c>
      <c r="E195" s="136"/>
      <c r="F195" s="126" t="str">
        <f t="shared" ref="F195:F258" si="30">IFERROR(VLOOKUP(E195,$AE$6:$AF$1090,2,FALSE),"")</f>
        <v/>
      </c>
      <c r="G195" s="126" t="str">
        <f t="shared" ref="G195:G258" si="31">IFERROR(VLOOKUP(E195,$AE$6:$AH$1090,4,FALSE),"")</f>
        <v/>
      </c>
      <c r="H195" s="127"/>
      <c r="I195" s="127"/>
      <c r="J195" s="127"/>
      <c r="K195" s="127"/>
      <c r="L195" s="137"/>
      <c r="M195" s="138"/>
      <c r="N195" s="138"/>
      <c r="O195" s="137"/>
      <c r="P195" s="139"/>
      <c r="Q195" s="128"/>
      <c r="S195" s="118" t="str">
        <f t="shared" ref="S195:S258" si="32">LEFT(C195,3)</f>
        <v/>
      </c>
      <c r="T195" s="118" t="str">
        <f t="shared" ref="T195:T258" si="33">LEFT(C195,2)</f>
        <v/>
      </c>
      <c r="U195" s="118" t="str">
        <f t="shared" ref="U195:U258" si="34">MID(G195,2,2)</f>
        <v/>
      </c>
      <c r="AE195" s="118" t="s">
        <v>1076</v>
      </c>
      <c r="AF195" s="118" t="s">
        <v>1077</v>
      </c>
      <c r="AG195" s="118" t="str">
        <f t="shared" si="27"/>
        <v>A679072</v>
      </c>
      <c r="AH195" s="118" t="str">
        <f>VLOOKUP(AG195,[1]AKT!$C$4:$E$324,3,FALSE)</f>
        <v>0942</v>
      </c>
    </row>
    <row r="196" spans="1:34" x14ac:dyDescent="0.25">
      <c r="A196" s="135"/>
      <c r="B196" s="126" t="str">
        <f t="shared" si="28"/>
        <v/>
      </c>
      <c r="C196" s="135"/>
      <c r="D196" s="126" t="str">
        <f t="shared" si="29"/>
        <v/>
      </c>
      <c r="E196" s="136"/>
      <c r="F196" s="126" t="str">
        <f t="shared" si="30"/>
        <v/>
      </c>
      <c r="G196" s="126" t="str">
        <f t="shared" si="31"/>
        <v/>
      </c>
      <c r="H196" s="127"/>
      <c r="I196" s="127"/>
      <c r="J196" s="127"/>
      <c r="K196" s="127"/>
      <c r="L196" s="137"/>
      <c r="M196" s="138"/>
      <c r="N196" s="138"/>
      <c r="O196" s="137"/>
      <c r="P196" s="139"/>
      <c r="Q196" s="128"/>
      <c r="S196" s="118" t="str">
        <f t="shared" si="32"/>
        <v/>
      </c>
      <c r="T196" s="118" t="str">
        <f t="shared" si="33"/>
        <v/>
      </c>
      <c r="U196" s="118" t="str">
        <f t="shared" si="34"/>
        <v/>
      </c>
      <c r="AE196" s="118" t="s">
        <v>1078</v>
      </c>
      <c r="AF196" s="118" t="s">
        <v>1079</v>
      </c>
      <c r="AG196" s="118" t="str">
        <f t="shared" si="27"/>
        <v>A679072</v>
      </c>
      <c r="AH196" s="118" t="str">
        <f>VLOOKUP(AG196,[1]AKT!$C$4:$E$324,3,FALSE)</f>
        <v>0942</v>
      </c>
    </row>
    <row r="197" spans="1:34" x14ac:dyDescent="0.25">
      <c r="A197" s="135"/>
      <c r="B197" s="126" t="str">
        <f t="shared" si="28"/>
        <v/>
      </c>
      <c r="C197" s="135"/>
      <c r="D197" s="126" t="str">
        <f t="shared" si="29"/>
        <v/>
      </c>
      <c r="E197" s="136"/>
      <c r="F197" s="126" t="str">
        <f t="shared" si="30"/>
        <v/>
      </c>
      <c r="G197" s="126" t="str">
        <f t="shared" si="31"/>
        <v/>
      </c>
      <c r="H197" s="127"/>
      <c r="I197" s="127"/>
      <c r="J197" s="127"/>
      <c r="K197" s="127"/>
      <c r="L197" s="137"/>
      <c r="M197" s="138"/>
      <c r="N197" s="138"/>
      <c r="O197" s="137"/>
      <c r="P197" s="139"/>
      <c r="Q197" s="128"/>
      <c r="S197" s="118" t="str">
        <f t="shared" si="32"/>
        <v/>
      </c>
      <c r="T197" s="118" t="str">
        <f t="shared" si="33"/>
        <v/>
      </c>
      <c r="U197" s="118" t="str">
        <f t="shared" si="34"/>
        <v/>
      </c>
      <c r="AE197" s="118" t="s">
        <v>1080</v>
      </c>
      <c r="AF197" s="118" t="s">
        <v>1081</v>
      </c>
      <c r="AG197" s="118" t="str">
        <f t="shared" si="27"/>
        <v>A679072</v>
      </c>
      <c r="AH197" s="118" t="str">
        <f>VLOOKUP(AG197,[1]AKT!$C$4:$E$324,3,FALSE)</f>
        <v>0942</v>
      </c>
    </row>
    <row r="198" spans="1:34" x14ac:dyDescent="0.25">
      <c r="A198" s="135"/>
      <c r="B198" s="126" t="str">
        <f t="shared" si="28"/>
        <v/>
      </c>
      <c r="C198" s="135"/>
      <c r="D198" s="126" t="str">
        <f t="shared" si="29"/>
        <v/>
      </c>
      <c r="E198" s="136"/>
      <c r="F198" s="126" t="str">
        <f t="shared" si="30"/>
        <v/>
      </c>
      <c r="G198" s="126" t="str">
        <f t="shared" si="31"/>
        <v/>
      </c>
      <c r="H198" s="127"/>
      <c r="I198" s="127"/>
      <c r="J198" s="127"/>
      <c r="K198" s="127"/>
      <c r="L198" s="137"/>
      <c r="M198" s="138"/>
      <c r="N198" s="138"/>
      <c r="O198" s="137"/>
      <c r="P198" s="139"/>
      <c r="Q198" s="128"/>
      <c r="S198" s="118" t="str">
        <f t="shared" si="32"/>
        <v/>
      </c>
      <c r="T198" s="118" t="str">
        <f t="shared" si="33"/>
        <v/>
      </c>
      <c r="U198" s="118" t="str">
        <f t="shared" si="34"/>
        <v/>
      </c>
      <c r="AE198" s="118" t="s">
        <v>1082</v>
      </c>
      <c r="AF198" s="118" t="s">
        <v>1083</v>
      </c>
      <c r="AG198" s="118" t="str">
        <f t="shared" si="27"/>
        <v>A679072</v>
      </c>
      <c r="AH198" s="118" t="str">
        <f>VLOOKUP(AG198,[1]AKT!$C$4:$E$324,3,FALSE)</f>
        <v>0942</v>
      </c>
    </row>
    <row r="199" spans="1:34" x14ac:dyDescent="0.25">
      <c r="A199" s="135"/>
      <c r="B199" s="126" t="str">
        <f t="shared" si="28"/>
        <v/>
      </c>
      <c r="C199" s="135"/>
      <c r="D199" s="126" t="str">
        <f t="shared" si="29"/>
        <v/>
      </c>
      <c r="E199" s="136"/>
      <c r="F199" s="126" t="str">
        <f t="shared" si="30"/>
        <v/>
      </c>
      <c r="G199" s="126" t="str">
        <f t="shared" si="31"/>
        <v/>
      </c>
      <c r="H199" s="127"/>
      <c r="I199" s="127"/>
      <c r="J199" s="127"/>
      <c r="K199" s="127"/>
      <c r="L199" s="137"/>
      <c r="M199" s="138"/>
      <c r="N199" s="138"/>
      <c r="O199" s="137"/>
      <c r="P199" s="139"/>
      <c r="Q199" s="128"/>
      <c r="S199" s="118" t="str">
        <f t="shared" si="32"/>
        <v/>
      </c>
      <c r="T199" s="118" t="str">
        <f t="shared" si="33"/>
        <v/>
      </c>
      <c r="U199" s="118" t="str">
        <f t="shared" si="34"/>
        <v/>
      </c>
      <c r="AE199" s="118" t="s">
        <v>1084</v>
      </c>
      <c r="AF199" s="118" t="s">
        <v>1085</v>
      </c>
      <c r="AG199" s="118" t="str">
        <f t="shared" si="27"/>
        <v>A679072</v>
      </c>
      <c r="AH199" s="118" t="str">
        <f>VLOOKUP(AG199,[1]AKT!$C$4:$E$324,3,FALSE)</f>
        <v>0942</v>
      </c>
    </row>
    <row r="200" spans="1:34" x14ac:dyDescent="0.25">
      <c r="A200" s="135"/>
      <c r="B200" s="126" t="str">
        <f t="shared" si="28"/>
        <v/>
      </c>
      <c r="C200" s="135"/>
      <c r="D200" s="126" t="str">
        <f t="shared" si="29"/>
        <v/>
      </c>
      <c r="E200" s="136"/>
      <c r="F200" s="126" t="str">
        <f t="shared" si="30"/>
        <v/>
      </c>
      <c r="G200" s="126" t="str">
        <f t="shared" si="31"/>
        <v/>
      </c>
      <c r="H200" s="127"/>
      <c r="I200" s="127"/>
      <c r="J200" s="127"/>
      <c r="K200" s="127"/>
      <c r="L200" s="137"/>
      <c r="M200" s="138"/>
      <c r="N200" s="138"/>
      <c r="O200" s="137"/>
      <c r="P200" s="139"/>
      <c r="Q200" s="128"/>
      <c r="S200" s="118" t="str">
        <f t="shared" si="32"/>
        <v/>
      </c>
      <c r="T200" s="118" t="str">
        <f t="shared" si="33"/>
        <v/>
      </c>
      <c r="U200" s="118" t="str">
        <f t="shared" si="34"/>
        <v/>
      </c>
      <c r="AE200" s="118" t="s">
        <v>1086</v>
      </c>
      <c r="AF200" s="118" t="s">
        <v>1087</v>
      </c>
      <c r="AG200" s="118" t="str">
        <f t="shared" ref="AG200:AG263" si="35">LEFT(AE200,7)</f>
        <v>A679072</v>
      </c>
      <c r="AH200" s="118" t="str">
        <f>VLOOKUP(AG200,[1]AKT!$C$4:$E$324,3,FALSE)</f>
        <v>0942</v>
      </c>
    </row>
    <row r="201" spans="1:34" x14ac:dyDescent="0.25">
      <c r="A201" s="135"/>
      <c r="B201" s="126" t="str">
        <f t="shared" si="28"/>
        <v/>
      </c>
      <c r="C201" s="135"/>
      <c r="D201" s="126" t="str">
        <f t="shared" si="29"/>
        <v/>
      </c>
      <c r="E201" s="136"/>
      <c r="F201" s="126" t="str">
        <f t="shared" si="30"/>
        <v/>
      </c>
      <c r="G201" s="126" t="str">
        <f t="shared" si="31"/>
        <v/>
      </c>
      <c r="H201" s="127"/>
      <c r="I201" s="127"/>
      <c r="J201" s="127"/>
      <c r="K201" s="127"/>
      <c r="L201" s="137"/>
      <c r="M201" s="138"/>
      <c r="N201" s="138"/>
      <c r="O201" s="137"/>
      <c r="P201" s="139"/>
      <c r="Q201" s="128"/>
      <c r="S201" s="118" t="str">
        <f t="shared" si="32"/>
        <v/>
      </c>
      <c r="T201" s="118" t="str">
        <f t="shared" si="33"/>
        <v/>
      </c>
      <c r="U201" s="118" t="str">
        <f t="shared" si="34"/>
        <v/>
      </c>
      <c r="AE201" s="118" t="s">
        <v>1088</v>
      </c>
      <c r="AF201" s="118" t="s">
        <v>1089</v>
      </c>
      <c r="AG201" s="118" t="str">
        <f t="shared" si="35"/>
        <v>A679072</v>
      </c>
      <c r="AH201" s="118" t="str">
        <f>VLOOKUP(AG201,[1]AKT!$C$4:$E$324,3,FALSE)</f>
        <v>0942</v>
      </c>
    </row>
    <row r="202" spans="1:34" x14ac:dyDescent="0.25">
      <c r="A202" s="135"/>
      <c r="B202" s="126" t="str">
        <f t="shared" si="28"/>
        <v/>
      </c>
      <c r="C202" s="135"/>
      <c r="D202" s="126" t="str">
        <f t="shared" si="29"/>
        <v/>
      </c>
      <c r="E202" s="136"/>
      <c r="F202" s="126" t="str">
        <f t="shared" si="30"/>
        <v/>
      </c>
      <c r="G202" s="126" t="str">
        <f t="shared" si="31"/>
        <v/>
      </c>
      <c r="H202" s="127"/>
      <c r="I202" s="127"/>
      <c r="J202" s="127"/>
      <c r="K202" s="127"/>
      <c r="L202" s="137"/>
      <c r="M202" s="138"/>
      <c r="N202" s="138"/>
      <c r="O202" s="137"/>
      <c r="P202" s="139"/>
      <c r="Q202" s="128"/>
      <c r="S202" s="118" t="str">
        <f t="shared" si="32"/>
        <v/>
      </c>
      <c r="T202" s="118" t="str">
        <f t="shared" si="33"/>
        <v/>
      </c>
      <c r="U202" s="118" t="str">
        <f t="shared" si="34"/>
        <v/>
      </c>
      <c r="AE202" s="118" t="s">
        <v>1090</v>
      </c>
      <c r="AF202" s="118" t="s">
        <v>1091</v>
      </c>
      <c r="AG202" s="118" t="str">
        <f t="shared" si="35"/>
        <v>A679072</v>
      </c>
      <c r="AH202" s="118" t="str">
        <f>VLOOKUP(AG202,[1]AKT!$C$4:$E$324,3,FALSE)</f>
        <v>0942</v>
      </c>
    </row>
    <row r="203" spans="1:34" x14ac:dyDescent="0.25">
      <c r="A203" s="135"/>
      <c r="B203" s="126" t="str">
        <f t="shared" si="28"/>
        <v/>
      </c>
      <c r="C203" s="135"/>
      <c r="D203" s="126" t="str">
        <f t="shared" si="29"/>
        <v/>
      </c>
      <c r="E203" s="136"/>
      <c r="F203" s="126" t="str">
        <f t="shared" si="30"/>
        <v/>
      </c>
      <c r="G203" s="126" t="str">
        <f t="shared" si="31"/>
        <v/>
      </c>
      <c r="H203" s="127"/>
      <c r="I203" s="127"/>
      <c r="J203" s="127"/>
      <c r="K203" s="127"/>
      <c r="L203" s="137"/>
      <c r="M203" s="138"/>
      <c r="N203" s="138"/>
      <c r="O203" s="137"/>
      <c r="P203" s="139"/>
      <c r="Q203" s="128"/>
      <c r="S203" s="118" t="str">
        <f t="shared" si="32"/>
        <v/>
      </c>
      <c r="T203" s="118" t="str">
        <f t="shared" si="33"/>
        <v/>
      </c>
      <c r="U203" s="118" t="str">
        <f t="shared" si="34"/>
        <v/>
      </c>
      <c r="AE203" s="118" t="s">
        <v>1092</v>
      </c>
      <c r="AF203" s="118" t="s">
        <v>1093</v>
      </c>
      <c r="AG203" s="118" t="str">
        <f t="shared" si="35"/>
        <v>A679072</v>
      </c>
      <c r="AH203" s="118" t="str">
        <f>VLOOKUP(AG203,[1]AKT!$C$4:$E$324,3,FALSE)</f>
        <v>0942</v>
      </c>
    </row>
    <row r="204" spans="1:34" x14ac:dyDescent="0.25">
      <c r="A204" s="135"/>
      <c r="B204" s="126" t="str">
        <f t="shared" si="28"/>
        <v/>
      </c>
      <c r="C204" s="135"/>
      <c r="D204" s="126" t="str">
        <f t="shared" si="29"/>
        <v/>
      </c>
      <c r="E204" s="136"/>
      <c r="F204" s="126" t="str">
        <f t="shared" si="30"/>
        <v/>
      </c>
      <c r="G204" s="126" t="str">
        <f t="shared" si="31"/>
        <v/>
      </c>
      <c r="H204" s="127"/>
      <c r="I204" s="127"/>
      <c r="J204" s="127"/>
      <c r="K204" s="127"/>
      <c r="L204" s="137"/>
      <c r="M204" s="138"/>
      <c r="N204" s="138"/>
      <c r="O204" s="137"/>
      <c r="P204" s="139"/>
      <c r="Q204" s="128"/>
      <c r="S204" s="118" t="str">
        <f t="shared" si="32"/>
        <v/>
      </c>
      <c r="T204" s="118" t="str">
        <f t="shared" si="33"/>
        <v/>
      </c>
      <c r="U204" s="118" t="str">
        <f t="shared" si="34"/>
        <v/>
      </c>
      <c r="AE204" s="118" t="s">
        <v>1094</v>
      </c>
      <c r="AF204" s="118" t="s">
        <v>1095</v>
      </c>
      <c r="AG204" s="118" t="str">
        <f t="shared" si="35"/>
        <v>A679072</v>
      </c>
      <c r="AH204" s="118" t="str">
        <f>VLOOKUP(AG204,[1]AKT!$C$4:$E$324,3,FALSE)</f>
        <v>0942</v>
      </c>
    </row>
    <row r="205" spans="1:34" x14ac:dyDescent="0.25">
      <c r="A205" s="135"/>
      <c r="B205" s="126" t="str">
        <f t="shared" si="28"/>
        <v/>
      </c>
      <c r="C205" s="135"/>
      <c r="D205" s="126" t="str">
        <f t="shared" si="29"/>
        <v/>
      </c>
      <c r="E205" s="136"/>
      <c r="F205" s="126" t="str">
        <f t="shared" si="30"/>
        <v/>
      </c>
      <c r="G205" s="126" t="str">
        <f t="shared" si="31"/>
        <v/>
      </c>
      <c r="H205" s="127"/>
      <c r="I205" s="127"/>
      <c r="J205" s="127"/>
      <c r="K205" s="127"/>
      <c r="L205" s="137"/>
      <c r="M205" s="138"/>
      <c r="N205" s="138"/>
      <c r="O205" s="137"/>
      <c r="P205" s="139"/>
      <c r="Q205" s="128"/>
      <c r="S205" s="118" t="str">
        <f t="shared" si="32"/>
        <v/>
      </c>
      <c r="T205" s="118" t="str">
        <f t="shared" si="33"/>
        <v/>
      </c>
      <c r="U205" s="118" t="str">
        <f t="shared" si="34"/>
        <v/>
      </c>
      <c r="AE205" s="118" t="s">
        <v>705</v>
      </c>
      <c r="AF205" s="118" t="s">
        <v>1096</v>
      </c>
      <c r="AG205" s="118" t="str">
        <f t="shared" si="35"/>
        <v>A679072</v>
      </c>
      <c r="AH205" s="118" t="str">
        <f>VLOOKUP(AG205,[1]AKT!$C$4:$E$324,3,FALSE)</f>
        <v>0942</v>
      </c>
    </row>
    <row r="206" spans="1:34" x14ac:dyDescent="0.25">
      <c r="A206" s="135"/>
      <c r="B206" s="126" t="str">
        <f t="shared" si="28"/>
        <v/>
      </c>
      <c r="C206" s="135"/>
      <c r="D206" s="126" t="str">
        <f t="shared" si="29"/>
        <v/>
      </c>
      <c r="E206" s="136"/>
      <c r="F206" s="126" t="str">
        <f t="shared" si="30"/>
        <v/>
      </c>
      <c r="G206" s="126" t="str">
        <f t="shared" si="31"/>
        <v/>
      </c>
      <c r="H206" s="127"/>
      <c r="I206" s="127"/>
      <c r="J206" s="127"/>
      <c r="K206" s="127"/>
      <c r="L206" s="137"/>
      <c r="M206" s="138"/>
      <c r="N206" s="138"/>
      <c r="O206" s="137"/>
      <c r="P206" s="139"/>
      <c r="Q206" s="128"/>
      <c r="S206" s="118" t="str">
        <f t="shared" si="32"/>
        <v/>
      </c>
      <c r="T206" s="118" t="str">
        <f t="shared" si="33"/>
        <v/>
      </c>
      <c r="U206" s="118" t="str">
        <f t="shared" si="34"/>
        <v/>
      </c>
      <c r="AE206" s="118" t="s">
        <v>731</v>
      </c>
      <c r="AF206" s="118" t="s">
        <v>1097</v>
      </c>
      <c r="AG206" s="118" t="str">
        <f t="shared" si="35"/>
        <v>A679072</v>
      </c>
      <c r="AH206" s="118" t="str">
        <f>VLOOKUP(AG206,[1]AKT!$C$4:$E$324,3,FALSE)</f>
        <v>0942</v>
      </c>
    </row>
    <row r="207" spans="1:34" x14ac:dyDescent="0.25">
      <c r="A207" s="135"/>
      <c r="B207" s="126" t="str">
        <f t="shared" si="28"/>
        <v/>
      </c>
      <c r="C207" s="135"/>
      <c r="D207" s="126" t="str">
        <f t="shared" si="29"/>
        <v/>
      </c>
      <c r="E207" s="136"/>
      <c r="F207" s="126" t="str">
        <f t="shared" si="30"/>
        <v/>
      </c>
      <c r="G207" s="126" t="str">
        <f t="shared" si="31"/>
        <v/>
      </c>
      <c r="H207" s="127"/>
      <c r="I207" s="127"/>
      <c r="J207" s="127"/>
      <c r="K207" s="127"/>
      <c r="L207" s="137"/>
      <c r="M207" s="138"/>
      <c r="N207" s="138"/>
      <c r="O207" s="137"/>
      <c r="P207" s="139"/>
      <c r="Q207" s="128"/>
      <c r="S207" s="118" t="str">
        <f t="shared" si="32"/>
        <v/>
      </c>
      <c r="T207" s="118" t="str">
        <f t="shared" si="33"/>
        <v/>
      </c>
      <c r="U207" s="118" t="str">
        <f t="shared" si="34"/>
        <v/>
      </c>
      <c r="AE207" s="118" t="s">
        <v>1098</v>
      </c>
      <c r="AF207" s="118" t="s">
        <v>1099</v>
      </c>
      <c r="AG207" s="118" t="str">
        <f t="shared" si="35"/>
        <v>A679072</v>
      </c>
      <c r="AH207" s="118" t="str">
        <f>VLOOKUP(AG207,[1]AKT!$C$4:$E$324,3,FALSE)</f>
        <v>0942</v>
      </c>
    </row>
    <row r="208" spans="1:34" x14ac:dyDescent="0.25">
      <c r="A208" s="135"/>
      <c r="B208" s="126" t="str">
        <f t="shared" si="28"/>
        <v/>
      </c>
      <c r="C208" s="135"/>
      <c r="D208" s="126" t="str">
        <f t="shared" si="29"/>
        <v/>
      </c>
      <c r="E208" s="136"/>
      <c r="F208" s="126" t="str">
        <f t="shared" si="30"/>
        <v/>
      </c>
      <c r="G208" s="126" t="str">
        <f t="shared" si="31"/>
        <v/>
      </c>
      <c r="H208" s="127"/>
      <c r="I208" s="127"/>
      <c r="J208" s="127"/>
      <c r="K208" s="127"/>
      <c r="L208" s="137"/>
      <c r="M208" s="138"/>
      <c r="N208" s="138"/>
      <c r="O208" s="137"/>
      <c r="P208" s="139"/>
      <c r="Q208" s="128"/>
      <c r="S208" s="118" t="str">
        <f t="shared" si="32"/>
        <v/>
      </c>
      <c r="T208" s="118" t="str">
        <f t="shared" si="33"/>
        <v/>
      </c>
      <c r="U208" s="118" t="str">
        <f t="shared" si="34"/>
        <v/>
      </c>
      <c r="AE208" s="118" t="s">
        <v>1100</v>
      </c>
      <c r="AF208" s="118" t="s">
        <v>1101</v>
      </c>
      <c r="AG208" s="118" t="str">
        <f t="shared" si="35"/>
        <v>A679072</v>
      </c>
      <c r="AH208" s="118" t="str">
        <f>VLOOKUP(AG208,[1]AKT!$C$4:$E$324,3,FALSE)</f>
        <v>0942</v>
      </c>
    </row>
    <row r="209" spans="1:34" x14ac:dyDescent="0.25">
      <c r="A209" s="135"/>
      <c r="B209" s="126" t="str">
        <f t="shared" si="28"/>
        <v/>
      </c>
      <c r="C209" s="135"/>
      <c r="D209" s="126" t="str">
        <f t="shared" si="29"/>
        <v/>
      </c>
      <c r="E209" s="136"/>
      <c r="F209" s="126" t="str">
        <f t="shared" si="30"/>
        <v/>
      </c>
      <c r="G209" s="126" t="str">
        <f t="shared" si="31"/>
        <v/>
      </c>
      <c r="H209" s="127"/>
      <c r="I209" s="127"/>
      <c r="J209" s="127"/>
      <c r="K209" s="127"/>
      <c r="L209" s="137"/>
      <c r="M209" s="138"/>
      <c r="N209" s="138"/>
      <c r="O209" s="137"/>
      <c r="P209" s="139"/>
      <c r="Q209" s="128"/>
      <c r="S209" s="118" t="str">
        <f t="shared" si="32"/>
        <v/>
      </c>
      <c r="T209" s="118" t="str">
        <f t="shared" si="33"/>
        <v/>
      </c>
      <c r="U209" s="118" t="str">
        <f t="shared" si="34"/>
        <v/>
      </c>
      <c r="AE209" s="118" t="s">
        <v>1102</v>
      </c>
      <c r="AF209" s="118" t="s">
        <v>1103</v>
      </c>
      <c r="AG209" s="118" t="str">
        <f t="shared" si="35"/>
        <v>A679072</v>
      </c>
      <c r="AH209" s="118" t="str">
        <f>VLOOKUP(AG209,[1]AKT!$C$4:$E$324,3,FALSE)</f>
        <v>0942</v>
      </c>
    </row>
    <row r="210" spans="1:34" x14ac:dyDescent="0.25">
      <c r="A210" s="135"/>
      <c r="B210" s="126" t="str">
        <f t="shared" si="28"/>
        <v/>
      </c>
      <c r="C210" s="135"/>
      <c r="D210" s="126" t="str">
        <f t="shared" si="29"/>
        <v/>
      </c>
      <c r="E210" s="136"/>
      <c r="F210" s="126" t="str">
        <f t="shared" si="30"/>
        <v/>
      </c>
      <c r="G210" s="126" t="str">
        <f t="shared" si="31"/>
        <v/>
      </c>
      <c r="H210" s="127"/>
      <c r="I210" s="127"/>
      <c r="J210" s="127"/>
      <c r="K210" s="127"/>
      <c r="L210" s="137"/>
      <c r="M210" s="138"/>
      <c r="N210" s="138"/>
      <c r="O210" s="137"/>
      <c r="P210" s="139"/>
      <c r="Q210" s="128"/>
      <c r="S210" s="118" t="str">
        <f t="shared" si="32"/>
        <v/>
      </c>
      <c r="T210" s="118" t="str">
        <f t="shared" si="33"/>
        <v/>
      </c>
      <c r="U210" s="118" t="str">
        <f t="shared" si="34"/>
        <v/>
      </c>
      <c r="AE210" s="118" t="s">
        <v>1104</v>
      </c>
      <c r="AF210" s="118" t="s">
        <v>1105</v>
      </c>
      <c r="AG210" s="118" t="str">
        <f t="shared" si="35"/>
        <v>A679072</v>
      </c>
      <c r="AH210" s="118" t="str">
        <f>VLOOKUP(AG210,[1]AKT!$C$4:$E$324,3,FALSE)</f>
        <v>0942</v>
      </c>
    </row>
    <row r="211" spans="1:34" x14ac:dyDescent="0.25">
      <c r="A211" s="135"/>
      <c r="B211" s="126" t="str">
        <f t="shared" si="28"/>
        <v/>
      </c>
      <c r="C211" s="135"/>
      <c r="D211" s="126" t="str">
        <f t="shared" si="29"/>
        <v/>
      </c>
      <c r="E211" s="136"/>
      <c r="F211" s="126" t="str">
        <f t="shared" si="30"/>
        <v/>
      </c>
      <c r="G211" s="126" t="str">
        <f t="shared" si="31"/>
        <v/>
      </c>
      <c r="H211" s="127"/>
      <c r="I211" s="127"/>
      <c r="J211" s="127"/>
      <c r="K211" s="127"/>
      <c r="L211" s="137"/>
      <c r="M211" s="138"/>
      <c r="N211" s="138"/>
      <c r="O211" s="137"/>
      <c r="P211" s="139"/>
      <c r="Q211" s="128"/>
      <c r="S211" s="118" t="str">
        <f t="shared" si="32"/>
        <v/>
      </c>
      <c r="T211" s="118" t="str">
        <f t="shared" si="33"/>
        <v/>
      </c>
      <c r="U211" s="118" t="str">
        <f t="shared" si="34"/>
        <v/>
      </c>
      <c r="AE211" s="118" t="s">
        <v>1106</v>
      </c>
      <c r="AF211" s="118" t="s">
        <v>1107</v>
      </c>
      <c r="AG211" s="118" t="str">
        <f t="shared" si="35"/>
        <v>A679072</v>
      </c>
      <c r="AH211" s="118" t="str">
        <f>VLOOKUP(AG211,[1]AKT!$C$4:$E$324,3,FALSE)</f>
        <v>0942</v>
      </c>
    </row>
    <row r="212" spans="1:34" x14ac:dyDescent="0.25">
      <c r="A212" s="135"/>
      <c r="B212" s="126" t="str">
        <f t="shared" si="28"/>
        <v/>
      </c>
      <c r="C212" s="135"/>
      <c r="D212" s="126" t="str">
        <f t="shared" si="29"/>
        <v/>
      </c>
      <c r="E212" s="136"/>
      <c r="F212" s="126" t="str">
        <f t="shared" si="30"/>
        <v/>
      </c>
      <c r="G212" s="126" t="str">
        <f t="shared" si="31"/>
        <v/>
      </c>
      <c r="H212" s="127"/>
      <c r="I212" s="127"/>
      <c r="J212" s="127"/>
      <c r="K212" s="127"/>
      <c r="L212" s="137"/>
      <c r="M212" s="138"/>
      <c r="N212" s="138"/>
      <c r="O212" s="137"/>
      <c r="P212" s="139"/>
      <c r="Q212" s="128"/>
      <c r="S212" s="118" t="str">
        <f t="shared" si="32"/>
        <v/>
      </c>
      <c r="T212" s="118" t="str">
        <f t="shared" si="33"/>
        <v/>
      </c>
      <c r="U212" s="118" t="str">
        <f t="shared" si="34"/>
        <v/>
      </c>
      <c r="AE212" s="118" t="s">
        <v>1108</v>
      </c>
      <c r="AF212" s="118" t="s">
        <v>1109</v>
      </c>
      <c r="AG212" s="118" t="str">
        <f t="shared" si="35"/>
        <v>A679072</v>
      </c>
      <c r="AH212" s="118" t="str">
        <f>VLOOKUP(AG212,[1]AKT!$C$4:$E$324,3,FALSE)</f>
        <v>0942</v>
      </c>
    </row>
    <row r="213" spans="1:34" x14ac:dyDescent="0.25">
      <c r="A213" s="135"/>
      <c r="B213" s="126" t="str">
        <f t="shared" si="28"/>
        <v/>
      </c>
      <c r="C213" s="135"/>
      <c r="D213" s="126" t="str">
        <f t="shared" si="29"/>
        <v/>
      </c>
      <c r="E213" s="136"/>
      <c r="F213" s="126" t="str">
        <f t="shared" si="30"/>
        <v/>
      </c>
      <c r="G213" s="126" t="str">
        <f t="shared" si="31"/>
        <v/>
      </c>
      <c r="H213" s="127"/>
      <c r="I213" s="127"/>
      <c r="J213" s="127"/>
      <c r="K213" s="127"/>
      <c r="L213" s="137"/>
      <c r="M213" s="138"/>
      <c r="N213" s="138"/>
      <c r="O213" s="137"/>
      <c r="P213" s="139"/>
      <c r="Q213" s="128"/>
      <c r="S213" s="118" t="str">
        <f t="shared" si="32"/>
        <v/>
      </c>
      <c r="T213" s="118" t="str">
        <f t="shared" si="33"/>
        <v/>
      </c>
      <c r="U213" s="118" t="str">
        <f t="shared" si="34"/>
        <v/>
      </c>
      <c r="AE213" s="118" t="s">
        <v>1110</v>
      </c>
      <c r="AF213" s="118" t="s">
        <v>1111</v>
      </c>
      <c r="AG213" s="118" t="str">
        <f t="shared" si="35"/>
        <v>A679072</v>
      </c>
      <c r="AH213" s="118" t="str">
        <f>VLOOKUP(AG213,[1]AKT!$C$4:$E$324,3,FALSE)</f>
        <v>0942</v>
      </c>
    </row>
    <row r="214" spans="1:34" x14ac:dyDescent="0.25">
      <c r="A214" s="135"/>
      <c r="B214" s="126" t="str">
        <f t="shared" si="28"/>
        <v/>
      </c>
      <c r="C214" s="135"/>
      <c r="D214" s="126" t="str">
        <f t="shared" si="29"/>
        <v/>
      </c>
      <c r="E214" s="136"/>
      <c r="F214" s="126" t="str">
        <f t="shared" si="30"/>
        <v/>
      </c>
      <c r="G214" s="126" t="str">
        <f t="shared" si="31"/>
        <v/>
      </c>
      <c r="H214" s="127"/>
      <c r="I214" s="127"/>
      <c r="J214" s="127"/>
      <c r="K214" s="127"/>
      <c r="L214" s="137"/>
      <c r="M214" s="138"/>
      <c r="N214" s="138"/>
      <c r="O214" s="137"/>
      <c r="P214" s="139"/>
      <c r="Q214" s="128"/>
      <c r="S214" s="118" t="str">
        <f t="shared" si="32"/>
        <v/>
      </c>
      <c r="T214" s="118" t="str">
        <f t="shared" si="33"/>
        <v/>
      </c>
      <c r="U214" s="118" t="str">
        <f t="shared" si="34"/>
        <v/>
      </c>
      <c r="AE214" s="118" t="s">
        <v>1112</v>
      </c>
      <c r="AF214" s="118" t="s">
        <v>1113</v>
      </c>
      <c r="AG214" s="118" t="str">
        <f t="shared" si="35"/>
        <v>A679072</v>
      </c>
      <c r="AH214" s="118" t="str">
        <f>VLOOKUP(AG214,[1]AKT!$C$4:$E$324,3,FALSE)</f>
        <v>0942</v>
      </c>
    </row>
    <row r="215" spans="1:34" x14ac:dyDescent="0.25">
      <c r="A215" s="135"/>
      <c r="B215" s="126" t="str">
        <f t="shared" si="28"/>
        <v/>
      </c>
      <c r="C215" s="135"/>
      <c r="D215" s="126" t="str">
        <f t="shared" si="29"/>
        <v/>
      </c>
      <c r="E215" s="136"/>
      <c r="F215" s="126" t="str">
        <f t="shared" si="30"/>
        <v/>
      </c>
      <c r="G215" s="126" t="str">
        <f t="shared" si="31"/>
        <v/>
      </c>
      <c r="H215" s="127"/>
      <c r="I215" s="127"/>
      <c r="J215" s="127"/>
      <c r="K215" s="127"/>
      <c r="L215" s="137"/>
      <c r="M215" s="138"/>
      <c r="N215" s="138"/>
      <c r="O215" s="137"/>
      <c r="P215" s="139"/>
      <c r="Q215" s="128"/>
      <c r="S215" s="118" t="str">
        <f t="shared" si="32"/>
        <v/>
      </c>
      <c r="T215" s="118" t="str">
        <f t="shared" si="33"/>
        <v/>
      </c>
      <c r="U215" s="118" t="str">
        <f t="shared" si="34"/>
        <v/>
      </c>
      <c r="AE215" s="118" t="s">
        <v>1114</v>
      </c>
      <c r="AF215" s="118" t="s">
        <v>1115</v>
      </c>
      <c r="AG215" s="118" t="str">
        <f t="shared" si="35"/>
        <v>A679072</v>
      </c>
      <c r="AH215" s="118" t="str">
        <f>VLOOKUP(AG215,[1]AKT!$C$4:$E$324,3,FALSE)</f>
        <v>0942</v>
      </c>
    </row>
    <row r="216" spans="1:34" x14ac:dyDescent="0.25">
      <c r="A216" s="135"/>
      <c r="B216" s="126" t="str">
        <f t="shared" si="28"/>
        <v/>
      </c>
      <c r="C216" s="135"/>
      <c r="D216" s="126" t="str">
        <f t="shared" si="29"/>
        <v/>
      </c>
      <c r="E216" s="136"/>
      <c r="F216" s="126" t="str">
        <f t="shared" si="30"/>
        <v/>
      </c>
      <c r="G216" s="126" t="str">
        <f t="shared" si="31"/>
        <v/>
      </c>
      <c r="H216" s="127"/>
      <c r="I216" s="127"/>
      <c r="J216" s="127"/>
      <c r="K216" s="127"/>
      <c r="L216" s="137"/>
      <c r="M216" s="138"/>
      <c r="N216" s="138"/>
      <c r="O216" s="137"/>
      <c r="P216" s="139"/>
      <c r="Q216" s="128"/>
      <c r="S216" s="118" t="str">
        <f t="shared" si="32"/>
        <v/>
      </c>
      <c r="T216" s="118" t="str">
        <f t="shared" si="33"/>
        <v/>
      </c>
      <c r="U216" s="118" t="str">
        <f t="shared" si="34"/>
        <v/>
      </c>
      <c r="AE216" s="118" t="s">
        <v>1116</v>
      </c>
      <c r="AF216" s="118" t="s">
        <v>1117</v>
      </c>
      <c r="AG216" s="118" t="str">
        <f t="shared" si="35"/>
        <v>A679072</v>
      </c>
      <c r="AH216" s="118" t="str">
        <f>VLOOKUP(AG216,[1]AKT!$C$4:$E$324,3,FALSE)</f>
        <v>0942</v>
      </c>
    </row>
    <row r="217" spans="1:34" x14ac:dyDescent="0.25">
      <c r="A217" s="135"/>
      <c r="B217" s="126" t="str">
        <f t="shared" si="28"/>
        <v/>
      </c>
      <c r="C217" s="135"/>
      <c r="D217" s="126" t="str">
        <f t="shared" si="29"/>
        <v/>
      </c>
      <c r="E217" s="136"/>
      <c r="F217" s="126" t="str">
        <f t="shared" si="30"/>
        <v/>
      </c>
      <c r="G217" s="126" t="str">
        <f t="shared" si="31"/>
        <v/>
      </c>
      <c r="H217" s="127"/>
      <c r="I217" s="127"/>
      <c r="J217" s="127"/>
      <c r="K217" s="127"/>
      <c r="L217" s="137"/>
      <c r="M217" s="138"/>
      <c r="N217" s="138"/>
      <c r="O217" s="137"/>
      <c r="P217" s="139"/>
      <c r="Q217" s="128"/>
      <c r="S217" s="118" t="str">
        <f t="shared" si="32"/>
        <v/>
      </c>
      <c r="T217" s="118" t="str">
        <f t="shared" si="33"/>
        <v/>
      </c>
      <c r="U217" s="118" t="str">
        <f t="shared" si="34"/>
        <v/>
      </c>
      <c r="AE217" s="118" t="s">
        <v>1118</v>
      </c>
      <c r="AF217" s="118" t="s">
        <v>1119</v>
      </c>
      <c r="AG217" s="118" t="str">
        <f t="shared" si="35"/>
        <v>A679072</v>
      </c>
      <c r="AH217" s="118" t="str">
        <f>VLOOKUP(AG217,[1]AKT!$C$4:$E$324,3,FALSE)</f>
        <v>0942</v>
      </c>
    </row>
    <row r="218" spans="1:34" x14ac:dyDescent="0.25">
      <c r="A218" s="135"/>
      <c r="B218" s="126" t="str">
        <f t="shared" si="28"/>
        <v/>
      </c>
      <c r="C218" s="135"/>
      <c r="D218" s="126" t="str">
        <f t="shared" si="29"/>
        <v/>
      </c>
      <c r="E218" s="136"/>
      <c r="F218" s="126" t="str">
        <f t="shared" si="30"/>
        <v/>
      </c>
      <c r="G218" s="126" t="str">
        <f t="shared" si="31"/>
        <v/>
      </c>
      <c r="H218" s="127"/>
      <c r="I218" s="127"/>
      <c r="J218" s="127"/>
      <c r="K218" s="127"/>
      <c r="L218" s="137"/>
      <c r="M218" s="138"/>
      <c r="N218" s="138"/>
      <c r="O218" s="137"/>
      <c r="P218" s="139"/>
      <c r="Q218" s="128"/>
      <c r="S218" s="118" t="str">
        <f t="shared" si="32"/>
        <v/>
      </c>
      <c r="T218" s="118" t="str">
        <f t="shared" si="33"/>
        <v/>
      </c>
      <c r="U218" s="118" t="str">
        <f t="shared" si="34"/>
        <v/>
      </c>
      <c r="AE218" s="118" t="s">
        <v>1120</v>
      </c>
      <c r="AF218" s="118" t="s">
        <v>1121</v>
      </c>
      <c r="AG218" s="118" t="str">
        <f t="shared" si="35"/>
        <v>A679073</v>
      </c>
      <c r="AH218" s="118" t="str">
        <f>VLOOKUP(AG218,[1]AKT!$C$4:$E$324,3,FALSE)</f>
        <v>0942</v>
      </c>
    </row>
    <row r="219" spans="1:34" x14ac:dyDescent="0.25">
      <c r="A219" s="135"/>
      <c r="B219" s="126" t="str">
        <f t="shared" si="28"/>
        <v/>
      </c>
      <c r="C219" s="135"/>
      <c r="D219" s="126" t="str">
        <f t="shared" si="29"/>
        <v/>
      </c>
      <c r="E219" s="136"/>
      <c r="F219" s="126" t="str">
        <f t="shared" si="30"/>
        <v/>
      </c>
      <c r="G219" s="126" t="str">
        <f t="shared" si="31"/>
        <v/>
      </c>
      <c r="H219" s="127"/>
      <c r="I219" s="127"/>
      <c r="J219" s="127"/>
      <c r="K219" s="127"/>
      <c r="L219" s="137"/>
      <c r="M219" s="138"/>
      <c r="N219" s="138"/>
      <c r="O219" s="137"/>
      <c r="P219" s="139"/>
      <c r="Q219" s="128"/>
      <c r="S219" s="118" t="str">
        <f t="shared" si="32"/>
        <v/>
      </c>
      <c r="T219" s="118" t="str">
        <f t="shared" si="33"/>
        <v/>
      </c>
      <c r="U219" s="118" t="str">
        <f t="shared" si="34"/>
        <v/>
      </c>
      <c r="AE219" s="118" t="s">
        <v>1122</v>
      </c>
      <c r="AF219" s="118" t="s">
        <v>1123</v>
      </c>
      <c r="AG219" s="118" t="str">
        <f t="shared" si="35"/>
        <v>A679073</v>
      </c>
      <c r="AH219" s="118" t="str">
        <f>VLOOKUP(AG219,[1]AKT!$C$4:$E$324,3,FALSE)</f>
        <v>0942</v>
      </c>
    </row>
    <row r="220" spans="1:34" x14ac:dyDescent="0.25">
      <c r="A220" s="135"/>
      <c r="B220" s="126" t="str">
        <f t="shared" si="28"/>
        <v/>
      </c>
      <c r="C220" s="135"/>
      <c r="D220" s="126" t="str">
        <f t="shared" si="29"/>
        <v/>
      </c>
      <c r="E220" s="136"/>
      <c r="F220" s="126" t="str">
        <f t="shared" si="30"/>
        <v/>
      </c>
      <c r="G220" s="126" t="str">
        <f t="shared" si="31"/>
        <v/>
      </c>
      <c r="H220" s="127"/>
      <c r="I220" s="127"/>
      <c r="J220" s="127"/>
      <c r="K220" s="127"/>
      <c r="L220" s="137"/>
      <c r="M220" s="138"/>
      <c r="N220" s="138"/>
      <c r="O220" s="137"/>
      <c r="P220" s="139"/>
      <c r="Q220" s="128"/>
      <c r="S220" s="118" t="str">
        <f t="shared" si="32"/>
        <v/>
      </c>
      <c r="T220" s="118" t="str">
        <f t="shared" si="33"/>
        <v/>
      </c>
      <c r="U220" s="118" t="str">
        <f t="shared" si="34"/>
        <v/>
      </c>
      <c r="AE220" s="118" t="s">
        <v>1124</v>
      </c>
      <c r="AF220" s="118" t="s">
        <v>1125</v>
      </c>
      <c r="AG220" s="118" t="str">
        <f t="shared" si="35"/>
        <v>A679073</v>
      </c>
      <c r="AH220" s="118" t="str">
        <f>VLOOKUP(AG220,[1]AKT!$C$4:$E$324,3,FALSE)</f>
        <v>0942</v>
      </c>
    </row>
    <row r="221" spans="1:34" x14ac:dyDescent="0.25">
      <c r="A221" s="135"/>
      <c r="B221" s="126" t="str">
        <f t="shared" si="28"/>
        <v/>
      </c>
      <c r="C221" s="135"/>
      <c r="D221" s="126" t="str">
        <f t="shared" si="29"/>
        <v/>
      </c>
      <c r="E221" s="136"/>
      <c r="F221" s="126" t="str">
        <f t="shared" si="30"/>
        <v/>
      </c>
      <c r="G221" s="126" t="str">
        <f t="shared" si="31"/>
        <v/>
      </c>
      <c r="H221" s="127"/>
      <c r="I221" s="127"/>
      <c r="J221" s="127"/>
      <c r="K221" s="127"/>
      <c r="L221" s="137"/>
      <c r="M221" s="138"/>
      <c r="N221" s="138"/>
      <c r="O221" s="137"/>
      <c r="P221" s="139"/>
      <c r="Q221" s="128"/>
      <c r="S221" s="118" t="str">
        <f t="shared" si="32"/>
        <v/>
      </c>
      <c r="T221" s="118" t="str">
        <f t="shared" si="33"/>
        <v/>
      </c>
      <c r="U221" s="118" t="str">
        <f t="shared" si="34"/>
        <v/>
      </c>
      <c r="AE221" s="118" t="s">
        <v>1126</v>
      </c>
      <c r="AF221" s="118" t="s">
        <v>1127</v>
      </c>
      <c r="AG221" s="118" t="str">
        <f t="shared" si="35"/>
        <v>A679073</v>
      </c>
      <c r="AH221" s="118" t="str">
        <f>VLOOKUP(AG221,[1]AKT!$C$4:$E$324,3,FALSE)</f>
        <v>0942</v>
      </c>
    </row>
    <row r="222" spans="1:34" x14ac:dyDescent="0.25">
      <c r="A222" s="135"/>
      <c r="B222" s="126" t="str">
        <f t="shared" si="28"/>
        <v/>
      </c>
      <c r="C222" s="135"/>
      <c r="D222" s="126" t="str">
        <f t="shared" si="29"/>
        <v/>
      </c>
      <c r="E222" s="136"/>
      <c r="F222" s="126" t="str">
        <f t="shared" si="30"/>
        <v/>
      </c>
      <c r="G222" s="126" t="str">
        <f t="shared" si="31"/>
        <v/>
      </c>
      <c r="H222" s="127"/>
      <c r="I222" s="127"/>
      <c r="J222" s="127"/>
      <c r="K222" s="127"/>
      <c r="L222" s="137"/>
      <c r="M222" s="138"/>
      <c r="N222" s="138"/>
      <c r="O222" s="137"/>
      <c r="P222" s="139"/>
      <c r="Q222" s="128"/>
      <c r="S222" s="118" t="str">
        <f t="shared" si="32"/>
        <v/>
      </c>
      <c r="T222" s="118" t="str">
        <f t="shared" si="33"/>
        <v/>
      </c>
      <c r="U222" s="118" t="str">
        <f t="shared" si="34"/>
        <v/>
      </c>
      <c r="AE222" s="118" t="s">
        <v>1128</v>
      </c>
      <c r="AF222" s="118" t="s">
        <v>1129</v>
      </c>
      <c r="AG222" s="118" t="str">
        <f t="shared" si="35"/>
        <v>A679073</v>
      </c>
      <c r="AH222" s="118" t="str">
        <f>VLOOKUP(AG222,[1]AKT!$C$4:$E$324,3,FALSE)</f>
        <v>0942</v>
      </c>
    </row>
    <row r="223" spans="1:34" x14ac:dyDescent="0.25">
      <c r="A223" s="135"/>
      <c r="B223" s="126" t="str">
        <f t="shared" si="28"/>
        <v/>
      </c>
      <c r="C223" s="135"/>
      <c r="D223" s="126" t="str">
        <f t="shared" si="29"/>
        <v/>
      </c>
      <c r="E223" s="136"/>
      <c r="F223" s="126" t="str">
        <f t="shared" si="30"/>
        <v/>
      </c>
      <c r="G223" s="126" t="str">
        <f t="shared" si="31"/>
        <v/>
      </c>
      <c r="H223" s="127"/>
      <c r="I223" s="127"/>
      <c r="J223" s="127"/>
      <c r="K223" s="127"/>
      <c r="L223" s="137"/>
      <c r="M223" s="138"/>
      <c r="N223" s="138"/>
      <c r="O223" s="137"/>
      <c r="P223" s="139"/>
      <c r="Q223" s="128"/>
      <c r="S223" s="118" t="str">
        <f t="shared" si="32"/>
        <v/>
      </c>
      <c r="T223" s="118" t="str">
        <f t="shared" si="33"/>
        <v/>
      </c>
      <c r="U223" s="118" t="str">
        <f t="shared" si="34"/>
        <v/>
      </c>
      <c r="AE223" s="118" t="s">
        <v>1130</v>
      </c>
      <c r="AF223" s="118" t="s">
        <v>1131</v>
      </c>
      <c r="AG223" s="118" t="str">
        <f t="shared" si="35"/>
        <v>A679073</v>
      </c>
      <c r="AH223" s="118" t="str">
        <f>VLOOKUP(AG223,[1]AKT!$C$4:$E$324,3,FALSE)</f>
        <v>0942</v>
      </c>
    </row>
    <row r="224" spans="1:34" x14ac:dyDescent="0.25">
      <c r="A224" s="135"/>
      <c r="B224" s="126" t="str">
        <f t="shared" si="28"/>
        <v/>
      </c>
      <c r="C224" s="135"/>
      <c r="D224" s="126" t="str">
        <f t="shared" si="29"/>
        <v/>
      </c>
      <c r="E224" s="136"/>
      <c r="F224" s="126" t="str">
        <f t="shared" si="30"/>
        <v/>
      </c>
      <c r="G224" s="126" t="str">
        <f t="shared" si="31"/>
        <v/>
      </c>
      <c r="H224" s="127"/>
      <c r="I224" s="127"/>
      <c r="J224" s="127"/>
      <c r="K224" s="127"/>
      <c r="L224" s="137"/>
      <c r="M224" s="138"/>
      <c r="N224" s="138"/>
      <c r="O224" s="137"/>
      <c r="P224" s="139"/>
      <c r="Q224" s="128"/>
      <c r="S224" s="118" t="str">
        <f t="shared" si="32"/>
        <v/>
      </c>
      <c r="T224" s="118" t="str">
        <f t="shared" si="33"/>
        <v/>
      </c>
      <c r="U224" s="118" t="str">
        <f t="shared" si="34"/>
        <v/>
      </c>
      <c r="AE224" s="118" t="s">
        <v>1132</v>
      </c>
      <c r="AF224" s="118" t="s">
        <v>1133</v>
      </c>
      <c r="AG224" s="118" t="str">
        <f t="shared" si="35"/>
        <v>A679073</v>
      </c>
      <c r="AH224" s="118" t="str">
        <f>VLOOKUP(AG224,[1]AKT!$C$4:$E$324,3,FALSE)</f>
        <v>0942</v>
      </c>
    </row>
    <row r="225" spans="1:34" x14ac:dyDescent="0.25">
      <c r="A225" s="135"/>
      <c r="B225" s="126" t="str">
        <f t="shared" si="28"/>
        <v/>
      </c>
      <c r="C225" s="135"/>
      <c r="D225" s="126" t="str">
        <f t="shared" si="29"/>
        <v/>
      </c>
      <c r="E225" s="136"/>
      <c r="F225" s="126" t="str">
        <f t="shared" si="30"/>
        <v/>
      </c>
      <c r="G225" s="126" t="str">
        <f t="shared" si="31"/>
        <v/>
      </c>
      <c r="H225" s="127"/>
      <c r="I225" s="127"/>
      <c r="J225" s="127"/>
      <c r="K225" s="127"/>
      <c r="L225" s="137"/>
      <c r="M225" s="138"/>
      <c r="N225" s="138"/>
      <c r="O225" s="137"/>
      <c r="P225" s="139"/>
      <c r="Q225" s="128"/>
      <c r="S225" s="118" t="str">
        <f t="shared" si="32"/>
        <v/>
      </c>
      <c r="T225" s="118" t="str">
        <f t="shared" si="33"/>
        <v/>
      </c>
      <c r="U225" s="118" t="str">
        <f t="shared" si="34"/>
        <v/>
      </c>
      <c r="AE225" s="118" t="s">
        <v>1134</v>
      </c>
      <c r="AF225" s="118" t="s">
        <v>1135</v>
      </c>
      <c r="AG225" s="118" t="str">
        <f t="shared" si="35"/>
        <v>A679073</v>
      </c>
      <c r="AH225" s="118" t="str">
        <f>VLOOKUP(AG225,[1]AKT!$C$4:$E$324,3,FALSE)</f>
        <v>0942</v>
      </c>
    </row>
    <row r="226" spans="1:34" x14ac:dyDescent="0.25">
      <c r="A226" s="135"/>
      <c r="B226" s="126" t="str">
        <f t="shared" si="28"/>
        <v/>
      </c>
      <c r="C226" s="135"/>
      <c r="D226" s="126" t="str">
        <f t="shared" si="29"/>
        <v/>
      </c>
      <c r="E226" s="136"/>
      <c r="F226" s="126" t="str">
        <f t="shared" si="30"/>
        <v/>
      </c>
      <c r="G226" s="126" t="str">
        <f t="shared" si="31"/>
        <v/>
      </c>
      <c r="H226" s="127"/>
      <c r="I226" s="127"/>
      <c r="J226" s="127"/>
      <c r="K226" s="127"/>
      <c r="L226" s="137"/>
      <c r="M226" s="138"/>
      <c r="N226" s="138"/>
      <c r="O226" s="137"/>
      <c r="P226" s="139"/>
      <c r="Q226" s="128"/>
      <c r="S226" s="118" t="str">
        <f t="shared" si="32"/>
        <v/>
      </c>
      <c r="T226" s="118" t="str">
        <f t="shared" si="33"/>
        <v/>
      </c>
      <c r="U226" s="118" t="str">
        <f t="shared" si="34"/>
        <v/>
      </c>
      <c r="AE226" s="118" t="s">
        <v>1136</v>
      </c>
      <c r="AF226" s="118" t="s">
        <v>1137</v>
      </c>
      <c r="AG226" s="118" t="str">
        <f t="shared" si="35"/>
        <v>A679073</v>
      </c>
      <c r="AH226" s="118" t="str">
        <f>VLOOKUP(AG226,[1]AKT!$C$4:$E$324,3,FALSE)</f>
        <v>0942</v>
      </c>
    </row>
    <row r="227" spans="1:34" x14ac:dyDescent="0.25">
      <c r="A227" s="135"/>
      <c r="B227" s="126" t="str">
        <f t="shared" si="28"/>
        <v/>
      </c>
      <c r="C227" s="135"/>
      <c r="D227" s="126" t="str">
        <f t="shared" si="29"/>
        <v/>
      </c>
      <c r="E227" s="136"/>
      <c r="F227" s="126" t="str">
        <f t="shared" si="30"/>
        <v/>
      </c>
      <c r="G227" s="126" t="str">
        <f t="shared" si="31"/>
        <v/>
      </c>
      <c r="H227" s="127"/>
      <c r="I227" s="127"/>
      <c r="J227" s="127"/>
      <c r="K227" s="127"/>
      <c r="L227" s="137"/>
      <c r="M227" s="138"/>
      <c r="N227" s="138"/>
      <c r="O227" s="137"/>
      <c r="P227" s="139"/>
      <c r="Q227" s="128"/>
      <c r="S227" s="118" t="str">
        <f t="shared" si="32"/>
        <v/>
      </c>
      <c r="T227" s="118" t="str">
        <f t="shared" si="33"/>
        <v/>
      </c>
      <c r="U227" s="118" t="str">
        <f t="shared" si="34"/>
        <v/>
      </c>
      <c r="AE227" s="118" t="s">
        <v>1138</v>
      </c>
      <c r="AF227" s="118" t="s">
        <v>1139</v>
      </c>
      <c r="AG227" s="118" t="str">
        <f t="shared" si="35"/>
        <v>A679073</v>
      </c>
      <c r="AH227" s="118" t="str">
        <f>VLOOKUP(AG227,[1]AKT!$C$4:$E$324,3,FALSE)</f>
        <v>0942</v>
      </c>
    </row>
    <row r="228" spans="1:34" x14ac:dyDescent="0.25">
      <c r="A228" s="135"/>
      <c r="B228" s="126" t="str">
        <f t="shared" si="28"/>
        <v/>
      </c>
      <c r="C228" s="135"/>
      <c r="D228" s="126" t="str">
        <f t="shared" si="29"/>
        <v/>
      </c>
      <c r="E228" s="136"/>
      <c r="F228" s="126" t="str">
        <f t="shared" si="30"/>
        <v/>
      </c>
      <c r="G228" s="126" t="str">
        <f t="shared" si="31"/>
        <v/>
      </c>
      <c r="H228" s="127"/>
      <c r="I228" s="127"/>
      <c r="J228" s="127"/>
      <c r="K228" s="127"/>
      <c r="L228" s="137"/>
      <c r="M228" s="138"/>
      <c r="N228" s="138"/>
      <c r="O228" s="137"/>
      <c r="P228" s="139"/>
      <c r="Q228" s="128"/>
      <c r="S228" s="118" t="str">
        <f t="shared" si="32"/>
        <v/>
      </c>
      <c r="T228" s="118" t="str">
        <f t="shared" si="33"/>
        <v/>
      </c>
      <c r="U228" s="118" t="str">
        <f t="shared" si="34"/>
        <v/>
      </c>
      <c r="AE228" s="118" t="s">
        <v>1140</v>
      </c>
      <c r="AF228" s="118" t="s">
        <v>1141</v>
      </c>
      <c r="AG228" s="118" t="str">
        <f t="shared" si="35"/>
        <v>A679073</v>
      </c>
      <c r="AH228" s="118" t="str">
        <f>VLOOKUP(AG228,[1]AKT!$C$4:$E$324,3,FALSE)</f>
        <v>0942</v>
      </c>
    </row>
    <row r="229" spans="1:34" x14ac:dyDescent="0.25">
      <c r="A229" s="135"/>
      <c r="B229" s="126" t="str">
        <f t="shared" si="28"/>
        <v/>
      </c>
      <c r="C229" s="135"/>
      <c r="D229" s="126" t="str">
        <f t="shared" si="29"/>
        <v/>
      </c>
      <c r="E229" s="136"/>
      <c r="F229" s="126" t="str">
        <f t="shared" si="30"/>
        <v/>
      </c>
      <c r="G229" s="126" t="str">
        <f t="shared" si="31"/>
        <v/>
      </c>
      <c r="H229" s="127"/>
      <c r="I229" s="127"/>
      <c r="J229" s="127"/>
      <c r="K229" s="127"/>
      <c r="L229" s="137"/>
      <c r="M229" s="138"/>
      <c r="N229" s="138"/>
      <c r="O229" s="137"/>
      <c r="P229" s="139"/>
      <c r="Q229" s="128"/>
      <c r="S229" s="118" t="str">
        <f t="shared" si="32"/>
        <v/>
      </c>
      <c r="T229" s="118" t="str">
        <f t="shared" si="33"/>
        <v/>
      </c>
      <c r="U229" s="118" t="str">
        <f t="shared" si="34"/>
        <v/>
      </c>
      <c r="AE229" s="118" t="s">
        <v>1142</v>
      </c>
      <c r="AF229" s="118" t="s">
        <v>1143</v>
      </c>
      <c r="AG229" s="118" t="str">
        <f t="shared" si="35"/>
        <v>A679073</v>
      </c>
      <c r="AH229" s="118" t="str">
        <f>VLOOKUP(AG229,[1]AKT!$C$4:$E$324,3,FALSE)</f>
        <v>0942</v>
      </c>
    </row>
    <row r="230" spans="1:34" x14ac:dyDescent="0.25">
      <c r="A230" s="135"/>
      <c r="B230" s="126" t="str">
        <f t="shared" si="28"/>
        <v/>
      </c>
      <c r="C230" s="135"/>
      <c r="D230" s="126" t="str">
        <f t="shared" si="29"/>
        <v/>
      </c>
      <c r="E230" s="136"/>
      <c r="F230" s="126" t="str">
        <f t="shared" si="30"/>
        <v/>
      </c>
      <c r="G230" s="126" t="str">
        <f t="shared" si="31"/>
        <v/>
      </c>
      <c r="H230" s="127"/>
      <c r="I230" s="127"/>
      <c r="J230" s="127"/>
      <c r="K230" s="127"/>
      <c r="L230" s="137"/>
      <c r="M230" s="138"/>
      <c r="N230" s="138"/>
      <c r="O230" s="137"/>
      <c r="P230" s="139"/>
      <c r="Q230" s="128"/>
      <c r="S230" s="118" t="str">
        <f t="shared" si="32"/>
        <v/>
      </c>
      <c r="T230" s="118" t="str">
        <f t="shared" si="33"/>
        <v/>
      </c>
      <c r="U230" s="118" t="str">
        <f t="shared" si="34"/>
        <v/>
      </c>
      <c r="AE230" s="118" t="s">
        <v>1144</v>
      </c>
      <c r="AF230" s="118" t="s">
        <v>1145</v>
      </c>
      <c r="AG230" s="118" t="str">
        <f t="shared" si="35"/>
        <v>A679073</v>
      </c>
      <c r="AH230" s="118" t="str">
        <f>VLOOKUP(AG230,[1]AKT!$C$4:$E$324,3,FALSE)</f>
        <v>0942</v>
      </c>
    </row>
    <row r="231" spans="1:34" x14ac:dyDescent="0.25">
      <c r="A231" s="135"/>
      <c r="B231" s="126" t="str">
        <f t="shared" si="28"/>
        <v/>
      </c>
      <c r="C231" s="135"/>
      <c r="D231" s="126" t="str">
        <f t="shared" si="29"/>
        <v/>
      </c>
      <c r="E231" s="136"/>
      <c r="F231" s="126" t="str">
        <f t="shared" si="30"/>
        <v/>
      </c>
      <c r="G231" s="126" t="str">
        <f t="shared" si="31"/>
        <v/>
      </c>
      <c r="H231" s="127"/>
      <c r="I231" s="127"/>
      <c r="J231" s="127"/>
      <c r="K231" s="127"/>
      <c r="L231" s="137"/>
      <c r="M231" s="138"/>
      <c r="N231" s="138"/>
      <c r="O231" s="137"/>
      <c r="P231" s="139"/>
      <c r="Q231" s="128"/>
      <c r="S231" s="118" t="str">
        <f t="shared" si="32"/>
        <v/>
      </c>
      <c r="T231" s="118" t="str">
        <f t="shared" si="33"/>
        <v/>
      </c>
      <c r="U231" s="118" t="str">
        <f t="shared" si="34"/>
        <v/>
      </c>
      <c r="AE231" s="118" t="s">
        <v>1146</v>
      </c>
      <c r="AF231" s="118" t="s">
        <v>1147</v>
      </c>
      <c r="AG231" s="118" t="str">
        <f t="shared" si="35"/>
        <v>A679073</v>
      </c>
      <c r="AH231" s="118" t="str">
        <f>VLOOKUP(AG231,[1]AKT!$C$4:$E$324,3,FALSE)</f>
        <v>0942</v>
      </c>
    </row>
    <row r="232" spans="1:34" x14ac:dyDescent="0.25">
      <c r="A232" s="135"/>
      <c r="B232" s="126" t="str">
        <f t="shared" si="28"/>
        <v/>
      </c>
      <c r="C232" s="135"/>
      <c r="D232" s="126" t="str">
        <f t="shared" si="29"/>
        <v/>
      </c>
      <c r="E232" s="136"/>
      <c r="F232" s="126" t="str">
        <f t="shared" si="30"/>
        <v/>
      </c>
      <c r="G232" s="126" t="str">
        <f t="shared" si="31"/>
        <v/>
      </c>
      <c r="H232" s="127"/>
      <c r="I232" s="127"/>
      <c r="J232" s="127"/>
      <c r="K232" s="127"/>
      <c r="L232" s="137"/>
      <c r="M232" s="138"/>
      <c r="N232" s="138"/>
      <c r="O232" s="137"/>
      <c r="P232" s="139"/>
      <c r="Q232" s="128"/>
      <c r="S232" s="118" t="str">
        <f t="shared" si="32"/>
        <v/>
      </c>
      <c r="T232" s="118" t="str">
        <f t="shared" si="33"/>
        <v/>
      </c>
      <c r="U232" s="118" t="str">
        <f t="shared" si="34"/>
        <v/>
      </c>
      <c r="AE232" s="118" t="s">
        <v>1148</v>
      </c>
      <c r="AF232" s="118" t="s">
        <v>1149</v>
      </c>
      <c r="AG232" s="118" t="str">
        <f t="shared" si="35"/>
        <v>A679073</v>
      </c>
      <c r="AH232" s="118" t="str">
        <f>VLOOKUP(AG232,[1]AKT!$C$4:$E$324,3,FALSE)</f>
        <v>0942</v>
      </c>
    </row>
    <row r="233" spans="1:34" x14ac:dyDescent="0.25">
      <c r="A233" s="135"/>
      <c r="B233" s="126" t="str">
        <f t="shared" si="28"/>
        <v/>
      </c>
      <c r="C233" s="135"/>
      <c r="D233" s="126" t="str">
        <f t="shared" si="29"/>
        <v/>
      </c>
      <c r="E233" s="136"/>
      <c r="F233" s="126" t="str">
        <f t="shared" si="30"/>
        <v/>
      </c>
      <c r="G233" s="126" t="str">
        <f t="shared" si="31"/>
        <v/>
      </c>
      <c r="H233" s="127"/>
      <c r="I233" s="127"/>
      <c r="J233" s="127"/>
      <c r="K233" s="127"/>
      <c r="L233" s="137"/>
      <c r="M233" s="138"/>
      <c r="N233" s="138"/>
      <c r="O233" s="137"/>
      <c r="P233" s="139"/>
      <c r="Q233" s="128"/>
      <c r="S233" s="118" t="str">
        <f t="shared" si="32"/>
        <v/>
      </c>
      <c r="T233" s="118" t="str">
        <f t="shared" si="33"/>
        <v/>
      </c>
      <c r="U233" s="118" t="str">
        <f t="shared" si="34"/>
        <v/>
      </c>
      <c r="AE233" s="118" t="s">
        <v>1150</v>
      </c>
      <c r="AF233" s="118" t="s">
        <v>1151</v>
      </c>
      <c r="AG233" s="118" t="str">
        <f t="shared" si="35"/>
        <v>A679073</v>
      </c>
      <c r="AH233" s="118" t="str">
        <f>VLOOKUP(AG233,[1]AKT!$C$4:$E$324,3,FALSE)</f>
        <v>0942</v>
      </c>
    </row>
    <row r="234" spans="1:34" x14ac:dyDescent="0.25">
      <c r="A234" s="135"/>
      <c r="B234" s="126" t="str">
        <f t="shared" si="28"/>
        <v/>
      </c>
      <c r="C234" s="135"/>
      <c r="D234" s="126" t="str">
        <f t="shared" si="29"/>
        <v/>
      </c>
      <c r="E234" s="136"/>
      <c r="F234" s="126" t="str">
        <f t="shared" si="30"/>
        <v/>
      </c>
      <c r="G234" s="126" t="str">
        <f t="shared" si="31"/>
        <v/>
      </c>
      <c r="H234" s="127"/>
      <c r="I234" s="127"/>
      <c r="J234" s="127"/>
      <c r="K234" s="127"/>
      <c r="L234" s="137"/>
      <c r="M234" s="138"/>
      <c r="N234" s="138"/>
      <c r="O234" s="137"/>
      <c r="P234" s="139"/>
      <c r="Q234" s="128"/>
      <c r="S234" s="118" t="str">
        <f t="shared" si="32"/>
        <v/>
      </c>
      <c r="T234" s="118" t="str">
        <f t="shared" si="33"/>
        <v/>
      </c>
      <c r="U234" s="118" t="str">
        <f t="shared" si="34"/>
        <v/>
      </c>
      <c r="AE234" s="118" t="s">
        <v>1152</v>
      </c>
      <c r="AF234" s="118" t="s">
        <v>1153</v>
      </c>
      <c r="AG234" s="118" t="str">
        <f t="shared" si="35"/>
        <v>A679073</v>
      </c>
      <c r="AH234" s="118" t="str">
        <f>VLOOKUP(AG234,[1]AKT!$C$4:$E$324,3,FALSE)</f>
        <v>0942</v>
      </c>
    </row>
    <row r="235" spans="1:34" x14ac:dyDescent="0.25">
      <c r="A235" s="135"/>
      <c r="B235" s="126" t="str">
        <f t="shared" si="28"/>
        <v/>
      </c>
      <c r="C235" s="135"/>
      <c r="D235" s="126" t="str">
        <f t="shared" si="29"/>
        <v/>
      </c>
      <c r="E235" s="136"/>
      <c r="F235" s="126" t="str">
        <f t="shared" si="30"/>
        <v/>
      </c>
      <c r="G235" s="126" t="str">
        <f t="shared" si="31"/>
        <v/>
      </c>
      <c r="H235" s="127"/>
      <c r="I235" s="127"/>
      <c r="J235" s="127"/>
      <c r="K235" s="127"/>
      <c r="L235" s="137"/>
      <c r="M235" s="138"/>
      <c r="N235" s="138"/>
      <c r="O235" s="137"/>
      <c r="P235" s="139"/>
      <c r="Q235" s="128"/>
      <c r="S235" s="118" t="str">
        <f t="shared" si="32"/>
        <v/>
      </c>
      <c r="T235" s="118" t="str">
        <f t="shared" si="33"/>
        <v/>
      </c>
      <c r="U235" s="118" t="str">
        <f t="shared" si="34"/>
        <v/>
      </c>
      <c r="AE235" s="118" t="s">
        <v>1154</v>
      </c>
      <c r="AF235" s="118" t="s">
        <v>1155</v>
      </c>
      <c r="AG235" s="118" t="str">
        <f t="shared" si="35"/>
        <v>A679073</v>
      </c>
      <c r="AH235" s="118" t="str">
        <f>VLOOKUP(AG235,[1]AKT!$C$4:$E$324,3,FALSE)</f>
        <v>0942</v>
      </c>
    </row>
    <row r="236" spans="1:34" x14ac:dyDescent="0.25">
      <c r="A236" s="135"/>
      <c r="B236" s="126" t="str">
        <f t="shared" si="28"/>
        <v/>
      </c>
      <c r="C236" s="135"/>
      <c r="D236" s="126" t="str">
        <f t="shared" si="29"/>
        <v/>
      </c>
      <c r="E236" s="136"/>
      <c r="F236" s="126" t="str">
        <f t="shared" si="30"/>
        <v/>
      </c>
      <c r="G236" s="126" t="str">
        <f t="shared" si="31"/>
        <v/>
      </c>
      <c r="H236" s="127"/>
      <c r="I236" s="127"/>
      <c r="J236" s="127"/>
      <c r="K236" s="127"/>
      <c r="L236" s="137"/>
      <c r="M236" s="138"/>
      <c r="N236" s="138"/>
      <c r="O236" s="137"/>
      <c r="P236" s="139"/>
      <c r="Q236" s="128"/>
      <c r="S236" s="118" t="str">
        <f t="shared" si="32"/>
        <v/>
      </c>
      <c r="T236" s="118" t="str">
        <f t="shared" si="33"/>
        <v/>
      </c>
      <c r="U236" s="118" t="str">
        <f t="shared" si="34"/>
        <v/>
      </c>
      <c r="AE236" s="118" t="s">
        <v>1156</v>
      </c>
      <c r="AF236" s="118" t="s">
        <v>1157</v>
      </c>
      <c r="AG236" s="118" t="str">
        <f t="shared" si="35"/>
        <v>A679074</v>
      </c>
      <c r="AH236" s="118" t="str">
        <f>VLOOKUP(AG236,[1]AKT!$C$4:$E$324,3,FALSE)</f>
        <v>0942</v>
      </c>
    </row>
    <row r="237" spans="1:34" x14ac:dyDescent="0.25">
      <c r="A237" s="135"/>
      <c r="B237" s="126" t="str">
        <f t="shared" si="28"/>
        <v/>
      </c>
      <c r="C237" s="135"/>
      <c r="D237" s="126" t="str">
        <f t="shared" si="29"/>
        <v/>
      </c>
      <c r="E237" s="136"/>
      <c r="F237" s="126" t="str">
        <f t="shared" si="30"/>
        <v/>
      </c>
      <c r="G237" s="126" t="str">
        <f t="shared" si="31"/>
        <v/>
      </c>
      <c r="H237" s="127"/>
      <c r="I237" s="127"/>
      <c r="J237" s="127"/>
      <c r="K237" s="127"/>
      <c r="L237" s="137"/>
      <c r="M237" s="138"/>
      <c r="N237" s="138"/>
      <c r="O237" s="137"/>
      <c r="P237" s="139"/>
      <c r="Q237" s="128"/>
      <c r="S237" s="118" t="str">
        <f t="shared" si="32"/>
        <v/>
      </c>
      <c r="T237" s="118" t="str">
        <f t="shared" si="33"/>
        <v/>
      </c>
      <c r="U237" s="118" t="str">
        <f t="shared" si="34"/>
        <v/>
      </c>
      <c r="AE237" s="118" t="s">
        <v>1158</v>
      </c>
      <c r="AF237" s="118" t="s">
        <v>1159</v>
      </c>
      <c r="AG237" s="118" t="str">
        <f t="shared" si="35"/>
        <v>A679074</v>
      </c>
      <c r="AH237" s="118" t="str">
        <f>VLOOKUP(AG237,[1]AKT!$C$4:$E$324,3,FALSE)</f>
        <v>0942</v>
      </c>
    </row>
    <row r="238" spans="1:34" x14ac:dyDescent="0.25">
      <c r="A238" s="135"/>
      <c r="B238" s="126" t="str">
        <f t="shared" si="28"/>
        <v/>
      </c>
      <c r="C238" s="135"/>
      <c r="D238" s="126" t="str">
        <f t="shared" si="29"/>
        <v/>
      </c>
      <c r="E238" s="136"/>
      <c r="F238" s="126" t="str">
        <f t="shared" si="30"/>
        <v/>
      </c>
      <c r="G238" s="126" t="str">
        <f t="shared" si="31"/>
        <v/>
      </c>
      <c r="H238" s="127"/>
      <c r="I238" s="127"/>
      <c r="J238" s="127"/>
      <c r="K238" s="127"/>
      <c r="L238" s="137"/>
      <c r="M238" s="138"/>
      <c r="N238" s="138"/>
      <c r="O238" s="137"/>
      <c r="P238" s="139"/>
      <c r="Q238" s="128"/>
      <c r="S238" s="118" t="str">
        <f t="shared" si="32"/>
        <v/>
      </c>
      <c r="T238" s="118" t="str">
        <f t="shared" si="33"/>
        <v/>
      </c>
      <c r="U238" s="118" t="str">
        <f t="shared" si="34"/>
        <v/>
      </c>
      <c r="AE238" s="118" t="s">
        <v>1160</v>
      </c>
      <c r="AF238" s="118" t="s">
        <v>1161</v>
      </c>
      <c r="AG238" s="118" t="str">
        <f t="shared" si="35"/>
        <v>A679074</v>
      </c>
      <c r="AH238" s="118" t="str">
        <f>VLOOKUP(AG238,[1]AKT!$C$4:$E$324,3,FALSE)</f>
        <v>0942</v>
      </c>
    </row>
    <row r="239" spans="1:34" x14ac:dyDescent="0.25">
      <c r="A239" s="135"/>
      <c r="B239" s="126" t="str">
        <f t="shared" si="28"/>
        <v/>
      </c>
      <c r="C239" s="135"/>
      <c r="D239" s="126" t="str">
        <f t="shared" si="29"/>
        <v/>
      </c>
      <c r="E239" s="136"/>
      <c r="F239" s="126" t="str">
        <f t="shared" si="30"/>
        <v/>
      </c>
      <c r="G239" s="126" t="str">
        <f t="shared" si="31"/>
        <v/>
      </c>
      <c r="H239" s="127"/>
      <c r="I239" s="127"/>
      <c r="J239" s="127"/>
      <c r="K239" s="127"/>
      <c r="L239" s="137"/>
      <c r="M239" s="138"/>
      <c r="N239" s="138"/>
      <c r="O239" s="137"/>
      <c r="P239" s="139"/>
      <c r="Q239" s="128"/>
      <c r="S239" s="118" t="str">
        <f t="shared" si="32"/>
        <v/>
      </c>
      <c r="T239" s="118" t="str">
        <f t="shared" si="33"/>
        <v/>
      </c>
      <c r="U239" s="118" t="str">
        <f t="shared" si="34"/>
        <v/>
      </c>
      <c r="AE239" s="118" t="s">
        <v>1162</v>
      </c>
      <c r="AF239" s="118" t="s">
        <v>1163</v>
      </c>
      <c r="AG239" s="118" t="str">
        <f t="shared" si="35"/>
        <v>A679074</v>
      </c>
      <c r="AH239" s="118" t="str">
        <f>VLOOKUP(AG239,[1]AKT!$C$4:$E$324,3,FALSE)</f>
        <v>0942</v>
      </c>
    </row>
    <row r="240" spans="1:34" x14ac:dyDescent="0.25">
      <c r="A240" s="135"/>
      <c r="B240" s="126" t="str">
        <f t="shared" si="28"/>
        <v/>
      </c>
      <c r="C240" s="135"/>
      <c r="D240" s="126" t="str">
        <f t="shared" si="29"/>
        <v/>
      </c>
      <c r="E240" s="136"/>
      <c r="F240" s="126" t="str">
        <f t="shared" si="30"/>
        <v/>
      </c>
      <c r="G240" s="126" t="str">
        <f t="shared" si="31"/>
        <v/>
      </c>
      <c r="H240" s="127"/>
      <c r="I240" s="127"/>
      <c r="J240" s="127"/>
      <c r="K240" s="127"/>
      <c r="L240" s="137"/>
      <c r="M240" s="138"/>
      <c r="N240" s="138"/>
      <c r="O240" s="137"/>
      <c r="P240" s="139"/>
      <c r="Q240" s="128"/>
      <c r="S240" s="118" t="str">
        <f t="shared" si="32"/>
        <v/>
      </c>
      <c r="T240" s="118" t="str">
        <f t="shared" si="33"/>
        <v/>
      </c>
      <c r="U240" s="118" t="str">
        <f t="shared" si="34"/>
        <v/>
      </c>
      <c r="AE240" s="118" t="s">
        <v>1164</v>
      </c>
      <c r="AF240" s="118" t="s">
        <v>1165</v>
      </c>
      <c r="AG240" s="118" t="str">
        <f t="shared" si="35"/>
        <v>A679074</v>
      </c>
      <c r="AH240" s="118" t="str">
        <f>VLOOKUP(AG240,[1]AKT!$C$4:$E$324,3,FALSE)</f>
        <v>0942</v>
      </c>
    </row>
    <row r="241" spans="1:34" x14ac:dyDescent="0.25">
      <c r="A241" s="135"/>
      <c r="B241" s="126" t="str">
        <f t="shared" si="28"/>
        <v/>
      </c>
      <c r="C241" s="135"/>
      <c r="D241" s="126" t="str">
        <f t="shared" si="29"/>
        <v/>
      </c>
      <c r="E241" s="136"/>
      <c r="F241" s="126" t="str">
        <f t="shared" si="30"/>
        <v/>
      </c>
      <c r="G241" s="126" t="str">
        <f t="shared" si="31"/>
        <v/>
      </c>
      <c r="H241" s="127"/>
      <c r="I241" s="127"/>
      <c r="J241" s="127"/>
      <c r="K241" s="127"/>
      <c r="L241" s="137"/>
      <c r="M241" s="138"/>
      <c r="N241" s="138"/>
      <c r="O241" s="137"/>
      <c r="P241" s="139"/>
      <c r="Q241" s="128"/>
      <c r="S241" s="118" t="str">
        <f t="shared" si="32"/>
        <v/>
      </c>
      <c r="T241" s="118" t="str">
        <f t="shared" si="33"/>
        <v/>
      </c>
      <c r="U241" s="118" t="str">
        <f t="shared" si="34"/>
        <v/>
      </c>
      <c r="AE241" s="118" t="s">
        <v>1166</v>
      </c>
      <c r="AF241" s="118" t="s">
        <v>1167</v>
      </c>
      <c r="AG241" s="118" t="str">
        <f t="shared" si="35"/>
        <v>A679074</v>
      </c>
      <c r="AH241" s="118" t="str">
        <f>VLOOKUP(AG241,[1]AKT!$C$4:$E$324,3,FALSE)</f>
        <v>0942</v>
      </c>
    </row>
    <row r="242" spans="1:34" x14ac:dyDescent="0.25">
      <c r="A242" s="135"/>
      <c r="B242" s="126" t="str">
        <f t="shared" si="28"/>
        <v/>
      </c>
      <c r="C242" s="135"/>
      <c r="D242" s="126" t="str">
        <f t="shared" si="29"/>
        <v/>
      </c>
      <c r="E242" s="136"/>
      <c r="F242" s="126" t="str">
        <f t="shared" si="30"/>
        <v/>
      </c>
      <c r="G242" s="126" t="str">
        <f t="shared" si="31"/>
        <v/>
      </c>
      <c r="H242" s="127"/>
      <c r="I242" s="127"/>
      <c r="J242" s="127"/>
      <c r="K242" s="127"/>
      <c r="L242" s="137"/>
      <c r="M242" s="138"/>
      <c r="N242" s="138"/>
      <c r="O242" s="137"/>
      <c r="P242" s="139"/>
      <c r="Q242" s="128"/>
      <c r="S242" s="118" t="str">
        <f t="shared" si="32"/>
        <v/>
      </c>
      <c r="T242" s="118" t="str">
        <f t="shared" si="33"/>
        <v/>
      </c>
      <c r="U242" s="118" t="str">
        <f t="shared" si="34"/>
        <v/>
      </c>
      <c r="AE242" s="118" t="s">
        <v>1168</v>
      </c>
      <c r="AF242" s="118" t="s">
        <v>1169</v>
      </c>
      <c r="AG242" s="118" t="str">
        <f t="shared" si="35"/>
        <v>A679074</v>
      </c>
      <c r="AH242" s="118" t="str">
        <f>VLOOKUP(AG242,[1]AKT!$C$4:$E$324,3,FALSE)</f>
        <v>0942</v>
      </c>
    </row>
    <row r="243" spans="1:34" x14ac:dyDescent="0.25">
      <c r="A243" s="135"/>
      <c r="B243" s="126" t="str">
        <f t="shared" si="28"/>
        <v/>
      </c>
      <c r="C243" s="135"/>
      <c r="D243" s="126" t="str">
        <f t="shared" si="29"/>
        <v/>
      </c>
      <c r="E243" s="136"/>
      <c r="F243" s="126" t="str">
        <f t="shared" si="30"/>
        <v/>
      </c>
      <c r="G243" s="126" t="str">
        <f t="shared" si="31"/>
        <v/>
      </c>
      <c r="H243" s="127"/>
      <c r="I243" s="127"/>
      <c r="J243" s="127"/>
      <c r="K243" s="127"/>
      <c r="L243" s="137"/>
      <c r="M243" s="138"/>
      <c r="N243" s="138"/>
      <c r="O243" s="137"/>
      <c r="P243" s="139"/>
      <c r="Q243" s="128"/>
      <c r="S243" s="118" t="str">
        <f t="shared" si="32"/>
        <v/>
      </c>
      <c r="T243" s="118" t="str">
        <f t="shared" si="33"/>
        <v/>
      </c>
      <c r="U243" s="118" t="str">
        <f t="shared" si="34"/>
        <v/>
      </c>
      <c r="AE243" s="118" t="s">
        <v>1170</v>
      </c>
      <c r="AF243" s="118" t="s">
        <v>1171</v>
      </c>
      <c r="AG243" s="118" t="str">
        <f t="shared" si="35"/>
        <v>A679074</v>
      </c>
      <c r="AH243" s="118" t="str">
        <f>VLOOKUP(AG243,[1]AKT!$C$4:$E$324,3,FALSE)</f>
        <v>0942</v>
      </c>
    </row>
    <row r="244" spans="1:34" x14ac:dyDescent="0.25">
      <c r="A244" s="135"/>
      <c r="B244" s="126" t="str">
        <f t="shared" si="28"/>
        <v/>
      </c>
      <c r="C244" s="135"/>
      <c r="D244" s="126" t="str">
        <f t="shared" si="29"/>
        <v/>
      </c>
      <c r="E244" s="136"/>
      <c r="F244" s="126" t="str">
        <f t="shared" si="30"/>
        <v/>
      </c>
      <c r="G244" s="126" t="str">
        <f t="shared" si="31"/>
        <v/>
      </c>
      <c r="H244" s="127"/>
      <c r="I244" s="127"/>
      <c r="J244" s="127"/>
      <c r="K244" s="127"/>
      <c r="L244" s="137"/>
      <c r="M244" s="138"/>
      <c r="N244" s="138"/>
      <c r="O244" s="137"/>
      <c r="P244" s="139"/>
      <c r="Q244" s="128"/>
      <c r="S244" s="118" t="str">
        <f t="shared" si="32"/>
        <v/>
      </c>
      <c r="T244" s="118" t="str">
        <f t="shared" si="33"/>
        <v/>
      </c>
      <c r="U244" s="118" t="str">
        <f t="shared" si="34"/>
        <v/>
      </c>
      <c r="AE244" s="118" t="s">
        <v>1172</v>
      </c>
      <c r="AF244" s="118" t="s">
        <v>1173</v>
      </c>
      <c r="AG244" s="118" t="str">
        <f t="shared" si="35"/>
        <v>A679074</v>
      </c>
      <c r="AH244" s="118" t="str">
        <f>VLOOKUP(AG244,[1]AKT!$C$4:$E$324,3,FALSE)</f>
        <v>0942</v>
      </c>
    </row>
    <row r="245" spans="1:34" x14ac:dyDescent="0.25">
      <c r="A245" s="135"/>
      <c r="B245" s="126" t="str">
        <f t="shared" si="28"/>
        <v/>
      </c>
      <c r="C245" s="135"/>
      <c r="D245" s="126" t="str">
        <f t="shared" si="29"/>
        <v/>
      </c>
      <c r="E245" s="136"/>
      <c r="F245" s="126" t="str">
        <f t="shared" si="30"/>
        <v/>
      </c>
      <c r="G245" s="126" t="str">
        <f t="shared" si="31"/>
        <v/>
      </c>
      <c r="H245" s="127"/>
      <c r="I245" s="127"/>
      <c r="J245" s="127"/>
      <c r="K245" s="127"/>
      <c r="L245" s="137"/>
      <c r="M245" s="138"/>
      <c r="N245" s="138"/>
      <c r="O245" s="137"/>
      <c r="P245" s="139"/>
      <c r="Q245" s="128"/>
      <c r="S245" s="118" t="str">
        <f t="shared" si="32"/>
        <v/>
      </c>
      <c r="T245" s="118" t="str">
        <f t="shared" si="33"/>
        <v/>
      </c>
      <c r="U245" s="118" t="str">
        <f t="shared" si="34"/>
        <v/>
      </c>
      <c r="AE245" s="118" t="s">
        <v>1174</v>
      </c>
      <c r="AF245" s="118" t="s">
        <v>1175</v>
      </c>
      <c r="AG245" s="118" t="str">
        <f t="shared" si="35"/>
        <v>A679074</v>
      </c>
      <c r="AH245" s="118" t="str">
        <f>VLOOKUP(AG245,[1]AKT!$C$4:$E$324,3,FALSE)</f>
        <v>0942</v>
      </c>
    </row>
    <row r="246" spans="1:34" x14ac:dyDescent="0.25">
      <c r="A246" s="135"/>
      <c r="B246" s="126" t="str">
        <f t="shared" si="28"/>
        <v/>
      </c>
      <c r="C246" s="135"/>
      <c r="D246" s="126" t="str">
        <f t="shared" si="29"/>
        <v/>
      </c>
      <c r="E246" s="136"/>
      <c r="F246" s="126" t="str">
        <f t="shared" si="30"/>
        <v/>
      </c>
      <c r="G246" s="126" t="str">
        <f t="shared" si="31"/>
        <v/>
      </c>
      <c r="H246" s="127"/>
      <c r="I246" s="127"/>
      <c r="J246" s="127"/>
      <c r="K246" s="127"/>
      <c r="L246" s="137"/>
      <c r="M246" s="138"/>
      <c r="N246" s="138"/>
      <c r="O246" s="137"/>
      <c r="P246" s="139"/>
      <c r="Q246" s="128"/>
      <c r="S246" s="118" t="str">
        <f t="shared" si="32"/>
        <v/>
      </c>
      <c r="T246" s="118" t="str">
        <f t="shared" si="33"/>
        <v/>
      </c>
      <c r="U246" s="118" t="str">
        <f t="shared" si="34"/>
        <v/>
      </c>
      <c r="AE246" s="118" t="s">
        <v>1176</v>
      </c>
      <c r="AF246" s="118" t="s">
        <v>1177</v>
      </c>
      <c r="AG246" s="118" t="str">
        <f t="shared" si="35"/>
        <v>A679074</v>
      </c>
      <c r="AH246" s="118" t="str">
        <f>VLOOKUP(AG246,[1]AKT!$C$4:$E$324,3,FALSE)</f>
        <v>0942</v>
      </c>
    </row>
    <row r="247" spans="1:34" x14ac:dyDescent="0.25">
      <c r="A247" s="135"/>
      <c r="B247" s="126" t="str">
        <f t="shared" si="28"/>
        <v/>
      </c>
      <c r="C247" s="135"/>
      <c r="D247" s="126" t="str">
        <f t="shared" si="29"/>
        <v/>
      </c>
      <c r="E247" s="136"/>
      <c r="F247" s="126" t="str">
        <f t="shared" si="30"/>
        <v/>
      </c>
      <c r="G247" s="126" t="str">
        <f t="shared" si="31"/>
        <v/>
      </c>
      <c r="H247" s="127"/>
      <c r="I247" s="127"/>
      <c r="J247" s="127"/>
      <c r="K247" s="127"/>
      <c r="L247" s="137"/>
      <c r="M247" s="138"/>
      <c r="N247" s="138"/>
      <c r="O247" s="137"/>
      <c r="P247" s="139"/>
      <c r="Q247" s="128"/>
      <c r="S247" s="118" t="str">
        <f t="shared" si="32"/>
        <v/>
      </c>
      <c r="T247" s="118" t="str">
        <f t="shared" si="33"/>
        <v/>
      </c>
      <c r="U247" s="118" t="str">
        <f t="shared" si="34"/>
        <v/>
      </c>
      <c r="AE247" s="118" t="s">
        <v>1178</v>
      </c>
      <c r="AF247" s="118" t="s">
        <v>1179</v>
      </c>
      <c r="AG247" s="118" t="str">
        <f t="shared" si="35"/>
        <v>A679074</v>
      </c>
      <c r="AH247" s="118" t="str">
        <f>VLOOKUP(AG247,[1]AKT!$C$4:$E$324,3,FALSE)</f>
        <v>0942</v>
      </c>
    </row>
    <row r="248" spans="1:34" x14ac:dyDescent="0.25">
      <c r="A248" s="135"/>
      <c r="B248" s="126" t="str">
        <f t="shared" si="28"/>
        <v/>
      </c>
      <c r="C248" s="135"/>
      <c r="D248" s="126" t="str">
        <f t="shared" si="29"/>
        <v/>
      </c>
      <c r="E248" s="136"/>
      <c r="F248" s="126" t="str">
        <f t="shared" si="30"/>
        <v/>
      </c>
      <c r="G248" s="126" t="str">
        <f t="shared" si="31"/>
        <v/>
      </c>
      <c r="H248" s="127"/>
      <c r="I248" s="127"/>
      <c r="J248" s="127"/>
      <c r="K248" s="127"/>
      <c r="L248" s="137"/>
      <c r="M248" s="138"/>
      <c r="N248" s="138"/>
      <c r="O248" s="137"/>
      <c r="P248" s="139"/>
      <c r="Q248" s="128"/>
      <c r="S248" s="118" t="str">
        <f t="shared" si="32"/>
        <v/>
      </c>
      <c r="T248" s="118" t="str">
        <f t="shared" si="33"/>
        <v/>
      </c>
      <c r="U248" s="118" t="str">
        <f t="shared" si="34"/>
        <v/>
      </c>
      <c r="AE248" s="118" t="s">
        <v>1180</v>
      </c>
      <c r="AF248" s="118" t="s">
        <v>1181</v>
      </c>
      <c r="AG248" s="118" t="str">
        <f t="shared" si="35"/>
        <v>A679074</v>
      </c>
      <c r="AH248" s="118" t="str">
        <f>VLOOKUP(AG248,[1]AKT!$C$4:$E$324,3,FALSE)</f>
        <v>0942</v>
      </c>
    </row>
    <row r="249" spans="1:34" x14ac:dyDescent="0.25">
      <c r="A249" s="135"/>
      <c r="B249" s="126" t="str">
        <f t="shared" si="28"/>
        <v/>
      </c>
      <c r="C249" s="135"/>
      <c r="D249" s="126" t="str">
        <f t="shared" si="29"/>
        <v/>
      </c>
      <c r="E249" s="136"/>
      <c r="F249" s="126" t="str">
        <f t="shared" si="30"/>
        <v/>
      </c>
      <c r="G249" s="126" t="str">
        <f t="shared" si="31"/>
        <v/>
      </c>
      <c r="H249" s="127"/>
      <c r="I249" s="127"/>
      <c r="J249" s="127"/>
      <c r="K249" s="127"/>
      <c r="L249" s="137"/>
      <c r="M249" s="138"/>
      <c r="N249" s="138"/>
      <c r="O249" s="137"/>
      <c r="P249" s="139"/>
      <c r="Q249" s="128"/>
      <c r="S249" s="118" t="str">
        <f t="shared" si="32"/>
        <v/>
      </c>
      <c r="T249" s="118" t="str">
        <f t="shared" si="33"/>
        <v/>
      </c>
      <c r="U249" s="118" t="str">
        <f t="shared" si="34"/>
        <v/>
      </c>
      <c r="AE249" s="118" t="s">
        <v>1182</v>
      </c>
      <c r="AF249" s="118" t="s">
        <v>1183</v>
      </c>
      <c r="AG249" s="118" t="str">
        <f t="shared" si="35"/>
        <v>A679074</v>
      </c>
      <c r="AH249" s="118" t="str">
        <f>VLOOKUP(AG249,[1]AKT!$C$4:$E$324,3,FALSE)</f>
        <v>0942</v>
      </c>
    </row>
    <row r="250" spans="1:34" x14ac:dyDescent="0.25">
      <c r="A250" s="135"/>
      <c r="B250" s="126" t="str">
        <f t="shared" si="28"/>
        <v/>
      </c>
      <c r="C250" s="135"/>
      <c r="D250" s="126" t="str">
        <f t="shared" si="29"/>
        <v/>
      </c>
      <c r="E250" s="136"/>
      <c r="F250" s="126" t="str">
        <f t="shared" si="30"/>
        <v/>
      </c>
      <c r="G250" s="126" t="str">
        <f t="shared" si="31"/>
        <v/>
      </c>
      <c r="H250" s="127"/>
      <c r="I250" s="127"/>
      <c r="J250" s="127"/>
      <c r="K250" s="127"/>
      <c r="L250" s="137"/>
      <c r="M250" s="138"/>
      <c r="N250" s="138"/>
      <c r="O250" s="137"/>
      <c r="P250" s="139"/>
      <c r="Q250" s="128"/>
      <c r="S250" s="118" t="str">
        <f t="shared" si="32"/>
        <v/>
      </c>
      <c r="T250" s="118" t="str">
        <f t="shared" si="33"/>
        <v/>
      </c>
      <c r="U250" s="118" t="str">
        <f t="shared" si="34"/>
        <v/>
      </c>
      <c r="AE250" s="118" t="s">
        <v>1184</v>
      </c>
      <c r="AF250" s="118" t="s">
        <v>1185</v>
      </c>
      <c r="AG250" s="118" t="str">
        <f t="shared" si="35"/>
        <v>A679074</v>
      </c>
      <c r="AH250" s="118" t="str">
        <f>VLOOKUP(AG250,[1]AKT!$C$4:$E$324,3,FALSE)</f>
        <v>0942</v>
      </c>
    </row>
    <row r="251" spans="1:34" x14ac:dyDescent="0.25">
      <c r="A251" s="135"/>
      <c r="B251" s="126" t="str">
        <f t="shared" si="28"/>
        <v/>
      </c>
      <c r="C251" s="135"/>
      <c r="D251" s="126" t="str">
        <f t="shared" si="29"/>
        <v/>
      </c>
      <c r="E251" s="136"/>
      <c r="F251" s="126" t="str">
        <f t="shared" si="30"/>
        <v/>
      </c>
      <c r="G251" s="126" t="str">
        <f t="shared" si="31"/>
        <v/>
      </c>
      <c r="H251" s="127"/>
      <c r="I251" s="127"/>
      <c r="J251" s="127"/>
      <c r="K251" s="127"/>
      <c r="L251" s="137"/>
      <c r="M251" s="138"/>
      <c r="N251" s="138"/>
      <c r="O251" s="137"/>
      <c r="P251" s="139"/>
      <c r="Q251" s="128"/>
      <c r="S251" s="118" t="str">
        <f t="shared" si="32"/>
        <v/>
      </c>
      <c r="T251" s="118" t="str">
        <f t="shared" si="33"/>
        <v/>
      </c>
      <c r="U251" s="118" t="str">
        <f t="shared" si="34"/>
        <v/>
      </c>
      <c r="AE251" s="118" t="s">
        <v>1186</v>
      </c>
      <c r="AF251" s="118" t="s">
        <v>1187</v>
      </c>
      <c r="AG251" s="118" t="str">
        <f t="shared" si="35"/>
        <v>A679074</v>
      </c>
      <c r="AH251" s="118" t="str">
        <f>VLOOKUP(AG251,[1]AKT!$C$4:$E$324,3,FALSE)</f>
        <v>0942</v>
      </c>
    </row>
    <row r="252" spans="1:34" x14ac:dyDescent="0.25">
      <c r="A252" s="135"/>
      <c r="B252" s="126" t="str">
        <f t="shared" si="28"/>
        <v/>
      </c>
      <c r="C252" s="135"/>
      <c r="D252" s="126" t="str">
        <f t="shared" si="29"/>
        <v/>
      </c>
      <c r="E252" s="136"/>
      <c r="F252" s="126" t="str">
        <f t="shared" si="30"/>
        <v/>
      </c>
      <c r="G252" s="126" t="str">
        <f t="shared" si="31"/>
        <v/>
      </c>
      <c r="H252" s="127"/>
      <c r="I252" s="127"/>
      <c r="J252" s="127"/>
      <c r="K252" s="127"/>
      <c r="L252" s="137"/>
      <c r="M252" s="138"/>
      <c r="N252" s="138"/>
      <c r="O252" s="137"/>
      <c r="P252" s="139"/>
      <c r="Q252" s="128"/>
      <c r="S252" s="118" t="str">
        <f t="shared" si="32"/>
        <v/>
      </c>
      <c r="T252" s="118" t="str">
        <f t="shared" si="33"/>
        <v/>
      </c>
      <c r="U252" s="118" t="str">
        <f t="shared" si="34"/>
        <v/>
      </c>
      <c r="AE252" s="118" t="s">
        <v>1188</v>
      </c>
      <c r="AF252" s="118" t="s">
        <v>1189</v>
      </c>
      <c r="AG252" s="118" t="str">
        <f t="shared" si="35"/>
        <v>A679074</v>
      </c>
      <c r="AH252" s="118" t="str">
        <f>VLOOKUP(AG252,[1]AKT!$C$4:$E$324,3,FALSE)</f>
        <v>0942</v>
      </c>
    </row>
    <row r="253" spans="1:34" x14ac:dyDescent="0.25">
      <c r="A253" s="135"/>
      <c r="B253" s="126" t="str">
        <f t="shared" si="28"/>
        <v/>
      </c>
      <c r="C253" s="135"/>
      <c r="D253" s="126" t="str">
        <f t="shared" si="29"/>
        <v/>
      </c>
      <c r="E253" s="136"/>
      <c r="F253" s="126" t="str">
        <f t="shared" si="30"/>
        <v/>
      </c>
      <c r="G253" s="126" t="str">
        <f t="shared" si="31"/>
        <v/>
      </c>
      <c r="H253" s="127"/>
      <c r="I253" s="127"/>
      <c r="J253" s="127"/>
      <c r="K253" s="127"/>
      <c r="L253" s="137"/>
      <c r="M253" s="138"/>
      <c r="N253" s="138"/>
      <c r="O253" s="137"/>
      <c r="P253" s="139"/>
      <c r="Q253" s="128"/>
      <c r="S253" s="118" t="str">
        <f t="shared" si="32"/>
        <v/>
      </c>
      <c r="T253" s="118" t="str">
        <f t="shared" si="33"/>
        <v/>
      </c>
      <c r="U253" s="118" t="str">
        <f t="shared" si="34"/>
        <v/>
      </c>
      <c r="AE253" s="118" t="s">
        <v>1190</v>
      </c>
      <c r="AF253" s="118" t="s">
        <v>1191</v>
      </c>
      <c r="AG253" s="118" t="str">
        <f t="shared" si="35"/>
        <v>A679074</v>
      </c>
      <c r="AH253" s="118" t="str">
        <f>VLOOKUP(AG253,[1]AKT!$C$4:$E$324,3,FALSE)</f>
        <v>0942</v>
      </c>
    </row>
    <row r="254" spans="1:34" x14ac:dyDescent="0.25">
      <c r="A254" s="135"/>
      <c r="B254" s="126" t="str">
        <f t="shared" si="28"/>
        <v/>
      </c>
      <c r="C254" s="135"/>
      <c r="D254" s="126" t="str">
        <f t="shared" si="29"/>
        <v/>
      </c>
      <c r="E254" s="136"/>
      <c r="F254" s="126" t="str">
        <f t="shared" si="30"/>
        <v/>
      </c>
      <c r="G254" s="126" t="str">
        <f t="shared" si="31"/>
        <v/>
      </c>
      <c r="H254" s="127"/>
      <c r="I254" s="127"/>
      <c r="J254" s="127"/>
      <c r="K254" s="127"/>
      <c r="L254" s="137"/>
      <c r="M254" s="138"/>
      <c r="N254" s="138"/>
      <c r="O254" s="137"/>
      <c r="P254" s="139"/>
      <c r="Q254" s="128"/>
      <c r="S254" s="118" t="str">
        <f t="shared" si="32"/>
        <v/>
      </c>
      <c r="T254" s="118" t="str">
        <f t="shared" si="33"/>
        <v/>
      </c>
      <c r="U254" s="118" t="str">
        <f t="shared" si="34"/>
        <v/>
      </c>
      <c r="AE254" s="118" t="s">
        <v>1192</v>
      </c>
      <c r="AF254" s="118" t="s">
        <v>1193</v>
      </c>
      <c r="AG254" s="118" t="str">
        <f t="shared" si="35"/>
        <v>A679074</v>
      </c>
      <c r="AH254" s="118" t="str">
        <f>VLOOKUP(AG254,[1]AKT!$C$4:$E$324,3,FALSE)</f>
        <v>0942</v>
      </c>
    </row>
    <row r="255" spans="1:34" x14ac:dyDescent="0.25">
      <c r="A255" s="135"/>
      <c r="B255" s="126" t="str">
        <f t="shared" si="28"/>
        <v/>
      </c>
      <c r="C255" s="135"/>
      <c r="D255" s="126" t="str">
        <f t="shared" si="29"/>
        <v/>
      </c>
      <c r="E255" s="136"/>
      <c r="F255" s="126" t="str">
        <f t="shared" si="30"/>
        <v/>
      </c>
      <c r="G255" s="126" t="str">
        <f t="shared" si="31"/>
        <v/>
      </c>
      <c r="H255" s="127"/>
      <c r="I255" s="127"/>
      <c r="J255" s="127"/>
      <c r="K255" s="127"/>
      <c r="L255" s="137"/>
      <c r="M255" s="138"/>
      <c r="N255" s="138"/>
      <c r="O255" s="137"/>
      <c r="P255" s="139"/>
      <c r="Q255" s="128"/>
      <c r="S255" s="118" t="str">
        <f t="shared" si="32"/>
        <v/>
      </c>
      <c r="T255" s="118" t="str">
        <f t="shared" si="33"/>
        <v/>
      </c>
      <c r="U255" s="118" t="str">
        <f t="shared" si="34"/>
        <v/>
      </c>
      <c r="AE255" s="118" t="s">
        <v>1194</v>
      </c>
      <c r="AF255" s="118" t="s">
        <v>1195</v>
      </c>
      <c r="AG255" s="118" t="str">
        <f t="shared" si="35"/>
        <v>A679074</v>
      </c>
      <c r="AH255" s="118" t="str">
        <f>VLOOKUP(AG255,[1]AKT!$C$4:$E$324,3,FALSE)</f>
        <v>0942</v>
      </c>
    </row>
    <row r="256" spans="1:34" x14ac:dyDescent="0.25">
      <c r="A256" s="135"/>
      <c r="B256" s="126" t="str">
        <f t="shared" si="28"/>
        <v/>
      </c>
      <c r="C256" s="135"/>
      <c r="D256" s="126" t="str">
        <f t="shared" si="29"/>
        <v/>
      </c>
      <c r="E256" s="136"/>
      <c r="F256" s="126" t="str">
        <f t="shared" si="30"/>
        <v/>
      </c>
      <c r="G256" s="126" t="str">
        <f t="shared" si="31"/>
        <v/>
      </c>
      <c r="H256" s="127"/>
      <c r="I256" s="127"/>
      <c r="J256" s="127"/>
      <c r="K256" s="127"/>
      <c r="L256" s="137"/>
      <c r="M256" s="138"/>
      <c r="N256" s="138"/>
      <c r="O256" s="137"/>
      <c r="P256" s="139"/>
      <c r="Q256" s="128"/>
      <c r="S256" s="118" t="str">
        <f t="shared" si="32"/>
        <v/>
      </c>
      <c r="T256" s="118" t="str">
        <f t="shared" si="33"/>
        <v/>
      </c>
      <c r="U256" s="118" t="str">
        <f t="shared" si="34"/>
        <v/>
      </c>
      <c r="AE256" s="118" t="s">
        <v>1196</v>
      </c>
      <c r="AF256" s="118" t="s">
        <v>1197</v>
      </c>
      <c r="AG256" s="118" t="str">
        <f t="shared" si="35"/>
        <v>A679074</v>
      </c>
      <c r="AH256" s="118" t="str">
        <f>VLOOKUP(AG256,[1]AKT!$C$4:$E$324,3,FALSE)</f>
        <v>0942</v>
      </c>
    </row>
    <row r="257" spans="1:34" x14ac:dyDescent="0.25">
      <c r="A257" s="135"/>
      <c r="B257" s="126" t="str">
        <f t="shared" si="28"/>
        <v/>
      </c>
      <c r="C257" s="135"/>
      <c r="D257" s="126" t="str">
        <f t="shared" si="29"/>
        <v/>
      </c>
      <c r="E257" s="136"/>
      <c r="F257" s="126" t="str">
        <f t="shared" si="30"/>
        <v/>
      </c>
      <c r="G257" s="126" t="str">
        <f t="shared" si="31"/>
        <v/>
      </c>
      <c r="H257" s="127"/>
      <c r="I257" s="127"/>
      <c r="J257" s="127"/>
      <c r="K257" s="127"/>
      <c r="L257" s="137"/>
      <c r="M257" s="138"/>
      <c r="N257" s="138"/>
      <c r="O257" s="137"/>
      <c r="P257" s="139"/>
      <c r="Q257" s="128"/>
      <c r="S257" s="118" t="str">
        <f t="shared" si="32"/>
        <v/>
      </c>
      <c r="T257" s="118" t="str">
        <f t="shared" si="33"/>
        <v/>
      </c>
      <c r="U257" s="118" t="str">
        <f t="shared" si="34"/>
        <v/>
      </c>
      <c r="AE257" s="118" t="s">
        <v>1198</v>
      </c>
      <c r="AF257" s="118" t="s">
        <v>1199</v>
      </c>
      <c r="AG257" s="118" t="str">
        <f t="shared" si="35"/>
        <v>A679075</v>
      </c>
      <c r="AH257" s="118" t="str">
        <f>VLOOKUP(AG257,[1]AKT!$C$4:$E$324,3,FALSE)</f>
        <v>0942</v>
      </c>
    </row>
    <row r="258" spans="1:34" x14ac:dyDescent="0.25">
      <c r="A258" s="135"/>
      <c r="B258" s="126" t="str">
        <f t="shared" si="28"/>
        <v/>
      </c>
      <c r="C258" s="135"/>
      <c r="D258" s="126" t="str">
        <f t="shared" si="29"/>
        <v/>
      </c>
      <c r="E258" s="136"/>
      <c r="F258" s="126" t="str">
        <f t="shared" si="30"/>
        <v/>
      </c>
      <c r="G258" s="126" t="str">
        <f t="shared" si="31"/>
        <v/>
      </c>
      <c r="H258" s="127"/>
      <c r="I258" s="127"/>
      <c r="J258" s="127"/>
      <c r="K258" s="127"/>
      <c r="L258" s="137"/>
      <c r="M258" s="138"/>
      <c r="N258" s="138"/>
      <c r="O258" s="137"/>
      <c r="P258" s="139"/>
      <c r="Q258" s="128"/>
      <c r="S258" s="118" t="str">
        <f t="shared" si="32"/>
        <v/>
      </c>
      <c r="T258" s="118" t="str">
        <f t="shared" si="33"/>
        <v/>
      </c>
      <c r="U258" s="118" t="str">
        <f t="shared" si="34"/>
        <v/>
      </c>
      <c r="AE258" s="118" t="s">
        <v>1200</v>
      </c>
      <c r="AF258" s="118" t="s">
        <v>1201</v>
      </c>
      <c r="AG258" s="118" t="str">
        <f t="shared" si="35"/>
        <v>A679075</v>
      </c>
      <c r="AH258" s="118" t="str">
        <f>VLOOKUP(AG258,[1]AKT!$C$4:$E$324,3,FALSE)</f>
        <v>0942</v>
      </c>
    </row>
    <row r="259" spans="1:34" x14ac:dyDescent="0.25">
      <c r="A259" s="135"/>
      <c r="B259" s="126" t="str">
        <f t="shared" ref="B259:B322" si="36">IFERROR(VLOOKUP(A259,$V$6:$W$23,2,FALSE),"")</f>
        <v/>
      </c>
      <c r="C259" s="135"/>
      <c r="D259" s="126" t="str">
        <f t="shared" ref="D259:D322" si="37">IFERROR(VLOOKUP(C259,$Y$5:$AA$129,2,FALSE),"")</f>
        <v/>
      </c>
      <c r="E259" s="136"/>
      <c r="F259" s="126" t="str">
        <f t="shared" ref="F259:F322" si="38">IFERROR(VLOOKUP(E259,$AE$6:$AF$1090,2,FALSE),"")</f>
        <v/>
      </c>
      <c r="G259" s="126" t="str">
        <f t="shared" ref="G259:G322" si="39">IFERROR(VLOOKUP(E259,$AE$6:$AH$1090,4,FALSE),"")</f>
        <v/>
      </c>
      <c r="H259" s="127"/>
      <c r="I259" s="127"/>
      <c r="J259" s="127"/>
      <c r="K259" s="127"/>
      <c r="L259" s="137"/>
      <c r="M259" s="138"/>
      <c r="N259" s="138"/>
      <c r="O259" s="137"/>
      <c r="P259" s="139"/>
      <c r="Q259" s="128"/>
      <c r="S259" s="118" t="str">
        <f t="shared" ref="S259:S322" si="40">LEFT(C259,3)</f>
        <v/>
      </c>
      <c r="T259" s="118" t="str">
        <f t="shared" ref="T259:T322" si="41">LEFT(C259,2)</f>
        <v/>
      </c>
      <c r="U259" s="118" t="str">
        <f t="shared" ref="U259:U322" si="42">MID(G259,2,2)</f>
        <v/>
      </c>
      <c r="AE259" s="118" t="s">
        <v>1202</v>
      </c>
      <c r="AF259" s="118" t="s">
        <v>1203</v>
      </c>
      <c r="AG259" s="118" t="str">
        <f t="shared" si="35"/>
        <v>A679075</v>
      </c>
      <c r="AH259" s="118" t="str">
        <f>VLOOKUP(AG259,[1]AKT!$C$4:$E$324,3,FALSE)</f>
        <v>0942</v>
      </c>
    </row>
    <row r="260" spans="1:34" x14ac:dyDescent="0.25">
      <c r="A260" s="135"/>
      <c r="B260" s="126" t="str">
        <f t="shared" si="36"/>
        <v/>
      </c>
      <c r="C260" s="135"/>
      <c r="D260" s="126" t="str">
        <f t="shared" si="37"/>
        <v/>
      </c>
      <c r="E260" s="136"/>
      <c r="F260" s="126" t="str">
        <f t="shared" si="38"/>
        <v/>
      </c>
      <c r="G260" s="126" t="str">
        <f t="shared" si="39"/>
        <v/>
      </c>
      <c r="H260" s="127"/>
      <c r="I260" s="127"/>
      <c r="J260" s="127"/>
      <c r="K260" s="127"/>
      <c r="L260" s="137"/>
      <c r="M260" s="138"/>
      <c r="N260" s="138"/>
      <c r="O260" s="137"/>
      <c r="P260" s="139"/>
      <c r="Q260" s="128"/>
      <c r="S260" s="118" t="str">
        <f t="shared" si="40"/>
        <v/>
      </c>
      <c r="T260" s="118" t="str">
        <f t="shared" si="41"/>
        <v/>
      </c>
      <c r="U260" s="118" t="str">
        <f t="shared" si="42"/>
        <v/>
      </c>
      <c r="AE260" s="118" t="s">
        <v>1204</v>
      </c>
      <c r="AF260" s="118" t="s">
        <v>1205</v>
      </c>
      <c r="AG260" s="118" t="str">
        <f t="shared" si="35"/>
        <v>A679075</v>
      </c>
      <c r="AH260" s="118" t="str">
        <f>VLOOKUP(AG260,[1]AKT!$C$4:$E$324,3,FALSE)</f>
        <v>0942</v>
      </c>
    </row>
    <row r="261" spans="1:34" x14ac:dyDescent="0.25">
      <c r="A261" s="135"/>
      <c r="B261" s="126" t="str">
        <f t="shared" si="36"/>
        <v/>
      </c>
      <c r="C261" s="135"/>
      <c r="D261" s="126" t="str">
        <f t="shared" si="37"/>
        <v/>
      </c>
      <c r="E261" s="136"/>
      <c r="F261" s="126" t="str">
        <f t="shared" si="38"/>
        <v/>
      </c>
      <c r="G261" s="126" t="str">
        <f t="shared" si="39"/>
        <v/>
      </c>
      <c r="H261" s="127"/>
      <c r="I261" s="127"/>
      <c r="J261" s="127"/>
      <c r="K261" s="127"/>
      <c r="L261" s="137"/>
      <c r="M261" s="138"/>
      <c r="N261" s="138"/>
      <c r="O261" s="137"/>
      <c r="P261" s="139"/>
      <c r="Q261" s="128"/>
      <c r="S261" s="118" t="str">
        <f t="shared" si="40"/>
        <v/>
      </c>
      <c r="T261" s="118" t="str">
        <f t="shared" si="41"/>
        <v/>
      </c>
      <c r="U261" s="118" t="str">
        <f t="shared" si="42"/>
        <v/>
      </c>
      <c r="AE261" s="118" t="s">
        <v>1206</v>
      </c>
      <c r="AF261" s="118" t="s">
        <v>1207</v>
      </c>
      <c r="AG261" s="118" t="str">
        <f t="shared" si="35"/>
        <v>A679075</v>
      </c>
      <c r="AH261" s="118" t="str">
        <f>VLOOKUP(AG261,[1]AKT!$C$4:$E$324,3,FALSE)</f>
        <v>0942</v>
      </c>
    </row>
    <row r="262" spans="1:34" x14ac:dyDescent="0.25">
      <c r="A262" s="135"/>
      <c r="B262" s="126" t="str">
        <f t="shared" si="36"/>
        <v/>
      </c>
      <c r="C262" s="135"/>
      <c r="D262" s="126" t="str">
        <f t="shared" si="37"/>
        <v/>
      </c>
      <c r="E262" s="136"/>
      <c r="F262" s="126" t="str">
        <f t="shared" si="38"/>
        <v/>
      </c>
      <c r="G262" s="126" t="str">
        <f t="shared" si="39"/>
        <v/>
      </c>
      <c r="H262" s="127"/>
      <c r="I262" s="127"/>
      <c r="J262" s="127"/>
      <c r="K262" s="127"/>
      <c r="L262" s="137"/>
      <c r="M262" s="138"/>
      <c r="N262" s="138"/>
      <c r="O262" s="137"/>
      <c r="P262" s="139"/>
      <c r="Q262" s="128"/>
      <c r="S262" s="118" t="str">
        <f t="shared" si="40"/>
        <v/>
      </c>
      <c r="T262" s="118" t="str">
        <f t="shared" si="41"/>
        <v/>
      </c>
      <c r="U262" s="118" t="str">
        <f t="shared" si="42"/>
        <v/>
      </c>
      <c r="AE262" s="118" t="s">
        <v>1208</v>
      </c>
      <c r="AF262" s="118" t="s">
        <v>1209</v>
      </c>
      <c r="AG262" s="118" t="str">
        <f t="shared" si="35"/>
        <v>A679075</v>
      </c>
      <c r="AH262" s="118" t="str">
        <f>VLOOKUP(AG262,[1]AKT!$C$4:$E$324,3,FALSE)</f>
        <v>0942</v>
      </c>
    </row>
    <row r="263" spans="1:34" x14ac:dyDescent="0.25">
      <c r="A263" s="135"/>
      <c r="B263" s="126" t="str">
        <f t="shared" si="36"/>
        <v/>
      </c>
      <c r="C263" s="135"/>
      <c r="D263" s="126" t="str">
        <f t="shared" si="37"/>
        <v/>
      </c>
      <c r="E263" s="136"/>
      <c r="F263" s="126" t="str">
        <f t="shared" si="38"/>
        <v/>
      </c>
      <c r="G263" s="126" t="str">
        <f t="shared" si="39"/>
        <v/>
      </c>
      <c r="H263" s="127"/>
      <c r="I263" s="127"/>
      <c r="J263" s="127"/>
      <c r="K263" s="127"/>
      <c r="L263" s="137"/>
      <c r="M263" s="138"/>
      <c r="N263" s="138"/>
      <c r="O263" s="137"/>
      <c r="P263" s="139"/>
      <c r="Q263" s="128"/>
      <c r="S263" s="118" t="str">
        <f t="shared" si="40"/>
        <v/>
      </c>
      <c r="T263" s="118" t="str">
        <f t="shared" si="41"/>
        <v/>
      </c>
      <c r="U263" s="118" t="str">
        <f t="shared" si="42"/>
        <v/>
      </c>
      <c r="AE263" s="118" t="s">
        <v>1210</v>
      </c>
      <c r="AF263" s="118" t="s">
        <v>1211</v>
      </c>
      <c r="AG263" s="118" t="str">
        <f t="shared" si="35"/>
        <v>A679075</v>
      </c>
      <c r="AH263" s="118" t="str">
        <f>VLOOKUP(AG263,[1]AKT!$C$4:$E$324,3,FALSE)</f>
        <v>0942</v>
      </c>
    </row>
    <row r="264" spans="1:34" x14ac:dyDescent="0.25">
      <c r="A264" s="135"/>
      <c r="B264" s="126" t="str">
        <f t="shared" si="36"/>
        <v/>
      </c>
      <c r="C264" s="135"/>
      <c r="D264" s="126" t="str">
        <f t="shared" si="37"/>
        <v/>
      </c>
      <c r="E264" s="136"/>
      <c r="F264" s="126" t="str">
        <f t="shared" si="38"/>
        <v/>
      </c>
      <c r="G264" s="126" t="str">
        <f t="shared" si="39"/>
        <v/>
      </c>
      <c r="H264" s="127"/>
      <c r="I264" s="127"/>
      <c r="J264" s="127"/>
      <c r="K264" s="127"/>
      <c r="L264" s="137"/>
      <c r="M264" s="138"/>
      <c r="N264" s="138"/>
      <c r="O264" s="137"/>
      <c r="P264" s="139"/>
      <c r="Q264" s="128"/>
      <c r="S264" s="118" t="str">
        <f t="shared" si="40"/>
        <v/>
      </c>
      <c r="T264" s="118" t="str">
        <f t="shared" si="41"/>
        <v/>
      </c>
      <c r="U264" s="118" t="str">
        <f t="shared" si="42"/>
        <v/>
      </c>
      <c r="AE264" s="118" t="s">
        <v>1212</v>
      </c>
      <c r="AF264" s="118" t="s">
        <v>1213</v>
      </c>
      <c r="AG264" s="118" t="str">
        <f t="shared" ref="AG264:AG327" si="43">LEFT(AE264,7)</f>
        <v>A679075</v>
      </c>
      <c r="AH264" s="118" t="str">
        <f>VLOOKUP(AG264,[1]AKT!$C$4:$E$324,3,FALSE)</f>
        <v>0942</v>
      </c>
    </row>
    <row r="265" spans="1:34" x14ac:dyDescent="0.25">
      <c r="A265" s="135"/>
      <c r="B265" s="126" t="str">
        <f t="shared" si="36"/>
        <v/>
      </c>
      <c r="C265" s="135"/>
      <c r="D265" s="126" t="str">
        <f t="shared" si="37"/>
        <v/>
      </c>
      <c r="E265" s="136"/>
      <c r="F265" s="126" t="str">
        <f t="shared" si="38"/>
        <v/>
      </c>
      <c r="G265" s="126" t="str">
        <f t="shared" si="39"/>
        <v/>
      </c>
      <c r="H265" s="127"/>
      <c r="I265" s="127"/>
      <c r="J265" s="127"/>
      <c r="K265" s="127"/>
      <c r="L265" s="137"/>
      <c r="M265" s="138"/>
      <c r="N265" s="138"/>
      <c r="O265" s="137"/>
      <c r="P265" s="139"/>
      <c r="Q265" s="128"/>
      <c r="S265" s="118" t="str">
        <f t="shared" si="40"/>
        <v/>
      </c>
      <c r="T265" s="118" t="str">
        <f t="shared" si="41"/>
        <v/>
      </c>
      <c r="U265" s="118" t="str">
        <f t="shared" si="42"/>
        <v/>
      </c>
      <c r="AE265" s="118" t="s">
        <v>1214</v>
      </c>
      <c r="AF265" s="118" t="s">
        <v>1215</v>
      </c>
      <c r="AG265" s="118" t="str">
        <f t="shared" si="43"/>
        <v>A679075</v>
      </c>
      <c r="AH265" s="118" t="str">
        <f>VLOOKUP(AG265,[1]AKT!$C$4:$E$324,3,FALSE)</f>
        <v>0942</v>
      </c>
    </row>
    <row r="266" spans="1:34" x14ac:dyDescent="0.25">
      <c r="A266" s="135"/>
      <c r="B266" s="126" t="str">
        <f t="shared" si="36"/>
        <v/>
      </c>
      <c r="C266" s="135"/>
      <c r="D266" s="126" t="str">
        <f t="shared" si="37"/>
        <v/>
      </c>
      <c r="E266" s="136"/>
      <c r="F266" s="126" t="str">
        <f t="shared" si="38"/>
        <v/>
      </c>
      <c r="G266" s="126" t="str">
        <f t="shared" si="39"/>
        <v/>
      </c>
      <c r="H266" s="127"/>
      <c r="I266" s="127"/>
      <c r="J266" s="127"/>
      <c r="K266" s="127"/>
      <c r="L266" s="137"/>
      <c r="M266" s="138"/>
      <c r="N266" s="138"/>
      <c r="O266" s="137"/>
      <c r="P266" s="139"/>
      <c r="Q266" s="128"/>
      <c r="S266" s="118" t="str">
        <f t="shared" si="40"/>
        <v/>
      </c>
      <c r="T266" s="118" t="str">
        <f t="shared" si="41"/>
        <v/>
      </c>
      <c r="U266" s="118" t="str">
        <f t="shared" si="42"/>
        <v/>
      </c>
      <c r="AE266" s="118" t="s">
        <v>1216</v>
      </c>
      <c r="AF266" s="118" t="s">
        <v>1217</v>
      </c>
      <c r="AG266" s="118" t="str">
        <f t="shared" si="43"/>
        <v>A679075</v>
      </c>
      <c r="AH266" s="118" t="str">
        <f>VLOOKUP(AG266,[1]AKT!$C$4:$E$324,3,FALSE)</f>
        <v>0942</v>
      </c>
    </row>
    <row r="267" spans="1:34" x14ac:dyDescent="0.25">
      <c r="A267" s="135"/>
      <c r="B267" s="126" t="str">
        <f t="shared" si="36"/>
        <v/>
      </c>
      <c r="C267" s="135"/>
      <c r="D267" s="126" t="str">
        <f t="shared" si="37"/>
        <v/>
      </c>
      <c r="E267" s="136"/>
      <c r="F267" s="126" t="str">
        <f t="shared" si="38"/>
        <v/>
      </c>
      <c r="G267" s="126" t="str">
        <f t="shared" si="39"/>
        <v/>
      </c>
      <c r="H267" s="127"/>
      <c r="I267" s="127"/>
      <c r="J267" s="127"/>
      <c r="K267" s="127"/>
      <c r="L267" s="137"/>
      <c r="M267" s="138"/>
      <c r="N267" s="138"/>
      <c r="O267" s="137"/>
      <c r="P267" s="139"/>
      <c r="Q267" s="128"/>
      <c r="S267" s="118" t="str">
        <f t="shared" si="40"/>
        <v/>
      </c>
      <c r="T267" s="118" t="str">
        <f t="shared" si="41"/>
        <v/>
      </c>
      <c r="U267" s="118" t="str">
        <f t="shared" si="42"/>
        <v/>
      </c>
      <c r="AE267" s="118" t="s">
        <v>1218</v>
      </c>
      <c r="AF267" s="118" t="s">
        <v>1219</v>
      </c>
      <c r="AG267" s="118" t="str">
        <f t="shared" si="43"/>
        <v>A679075</v>
      </c>
      <c r="AH267" s="118" t="str">
        <f>VLOOKUP(AG267,[1]AKT!$C$4:$E$324,3,FALSE)</f>
        <v>0942</v>
      </c>
    </row>
    <row r="268" spans="1:34" x14ac:dyDescent="0.25">
      <c r="A268" s="135"/>
      <c r="B268" s="126" t="str">
        <f t="shared" si="36"/>
        <v/>
      </c>
      <c r="C268" s="135"/>
      <c r="D268" s="126" t="str">
        <f t="shared" si="37"/>
        <v/>
      </c>
      <c r="E268" s="136"/>
      <c r="F268" s="126" t="str">
        <f t="shared" si="38"/>
        <v/>
      </c>
      <c r="G268" s="126" t="str">
        <f t="shared" si="39"/>
        <v/>
      </c>
      <c r="H268" s="127"/>
      <c r="I268" s="127"/>
      <c r="J268" s="127"/>
      <c r="K268" s="127"/>
      <c r="L268" s="137"/>
      <c r="M268" s="138"/>
      <c r="N268" s="138"/>
      <c r="O268" s="137"/>
      <c r="P268" s="139"/>
      <c r="Q268" s="128"/>
      <c r="S268" s="118" t="str">
        <f t="shared" si="40"/>
        <v/>
      </c>
      <c r="T268" s="118" t="str">
        <f t="shared" si="41"/>
        <v/>
      </c>
      <c r="U268" s="118" t="str">
        <f t="shared" si="42"/>
        <v/>
      </c>
      <c r="AE268" s="118" t="s">
        <v>1220</v>
      </c>
      <c r="AF268" s="118" t="s">
        <v>1221</v>
      </c>
      <c r="AG268" s="118" t="str">
        <f t="shared" si="43"/>
        <v>A679075</v>
      </c>
      <c r="AH268" s="118" t="str">
        <f>VLOOKUP(AG268,[1]AKT!$C$4:$E$324,3,FALSE)</f>
        <v>0942</v>
      </c>
    </row>
    <row r="269" spans="1:34" x14ac:dyDescent="0.25">
      <c r="A269" s="135"/>
      <c r="B269" s="126" t="str">
        <f t="shared" si="36"/>
        <v/>
      </c>
      <c r="C269" s="135"/>
      <c r="D269" s="126" t="str">
        <f t="shared" si="37"/>
        <v/>
      </c>
      <c r="E269" s="136"/>
      <c r="F269" s="126" t="str">
        <f t="shared" si="38"/>
        <v/>
      </c>
      <c r="G269" s="126" t="str">
        <f t="shared" si="39"/>
        <v/>
      </c>
      <c r="H269" s="127"/>
      <c r="I269" s="127"/>
      <c r="J269" s="127"/>
      <c r="K269" s="127"/>
      <c r="L269" s="137"/>
      <c r="M269" s="138"/>
      <c r="N269" s="138"/>
      <c r="O269" s="137"/>
      <c r="P269" s="139"/>
      <c r="Q269" s="128"/>
      <c r="S269" s="118" t="str">
        <f t="shared" si="40"/>
        <v/>
      </c>
      <c r="T269" s="118" t="str">
        <f t="shared" si="41"/>
        <v/>
      </c>
      <c r="U269" s="118" t="str">
        <f t="shared" si="42"/>
        <v/>
      </c>
      <c r="AE269" s="118" t="s">
        <v>1222</v>
      </c>
      <c r="AF269" s="118" t="s">
        <v>1223</v>
      </c>
      <c r="AG269" s="118" t="str">
        <f t="shared" si="43"/>
        <v>A679075</v>
      </c>
      <c r="AH269" s="118" t="str">
        <f>VLOOKUP(AG269,[1]AKT!$C$4:$E$324,3,FALSE)</f>
        <v>0942</v>
      </c>
    </row>
    <row r="270" spans="1:34" x14ac:dyDescent="0.25">
      <c r="A270" s="135"/>
      <c r="B270" s="126" t="str">
        <f t="shared" si="36"/>
        <v/>
      </c>
      <c r="C270" s="135"/>
      <c r="D270" s="126" t="str">
        <f t="shared" si="37"/>
        <v/>
      </c>
      <c r="E270" s="136"/>
      <c r="F270" s="126" t="str">
        <f t="shared" si="38"/>
        <v/>
      </c>
      <c r="G270" s="126" t="str">
        <f t="shared" si="39"/>
        <v/>
      </c>
      <c r="H270" s="127"/>
      <c r="I270" s="127"/>
      <c r="J270" s="127"/>
      <c r="K270" s="127"/>
      <c r="L270" s="137"/>
      <c r="M270" s="138"/>
      <c r="N270" s="138"/>
      <c r="O270" s="137"/>
      <c r="P270" s="139"/>
      <c r="Q270" s="128"/>
      <c r="S270" s="118" t="str">
        <f t="shared" si="40"/>
        <v/>
      </c>
      <c r="T270" s="118" t="str">
        <f t="shared" si="41"/>
        <v/>
      </c>
      <c r="U270" s="118" t="str">
        <f t="shared" si="42"/>
        <v/>
      </c>
      <c r="AE270" s="118" t="s">
        <v>1224</v>
      </c>
      <c r="AF270" s="118" t="s">
        <v>1225</v>
      </c>
      <c r="AG270" s="118" t="str">
        <f t="shared" si="43"/>
        <v>A679075</v>
      </c>
      <c r="AH270" s="118" t="str">
        <f>VLOOKUP(AG270,[1]AKT!$C$4:$E$324,3,FALSE)</f>
        <v>0942</v>
      </c>
    </row>
    <row r="271" spans="1:34" x14ac:dyDescent="0.25">
      <c r="A271" s="135"/>
      <c r="B271" s="126" t="str">
        <f t="shared" si="36"/>
        <v/>
      </c>
      <c r="C271" s="135"/>
      <c r="D271" s="126" t="str">
        <f t="shared" si="37"/>
        <v/>
      </c>
      <c r="E271" s="136"/>
      <c r="F271" s="126" t="str">
        <f t="shared" si="38"/>
        <v/>
      </c>
      <c r="G271" s="126" t="str">
        <f t="shared" si="39"/>
        <v/>
      </c>
      <c r="H271" s="127"/>
      <c r="I271" s="127"/>
      <c r="J271" s="127"/>
      <c r="K271" s="127"/>
      <c r="L271" s="137"/>
      <c r="M271" s="138"/>
      <c r="N271" s="138"/>
      <c r="O271" s="137"/>
      <c r="P271" s="139"/>
      <c r="Q271" s="128"/>
      <c r="S271" s="118" t="str">
        <f t="shared" si="40"/>
        <v/>
      </c>
      <c r="T271" s="118" t="str">
        <f t="shared" si="41"/>
        <v/>
      </c>
      <c r="U271" s="118" t="str">
        <f t="shared" si="42"/>
        <v/>
      </c>
      <c r="AE271" s="118" t="s">
        <v>1226</v>
      </c>
      <c r="AF271" s="118" t="s">
        <v>1227</v>
      </c>
      <c r="AG271" s="118" t="str">
        <f t="shared" si="43"/>
        <v>A679075</v>
      </c>
      <c r="AH271" s="118" t="str">
        <f>VLOOKUP(AG271,[1]AKT!$C$4:$E$324,3,FALSE)</f>
        <v>0942</v>
      </c>
    </row>
    <row r="272" spans="1:34" x14ac:dyDescent="0.25">
      <c r="A272" s="135"/>
      <c r="B272" s="126" t="str">
        <f t="shared" si="36"/>
        <v/>
      </c>
      <c r="C272" s="135"/>
      <c r="D272" s="126" t="str">
        <f t="shared" si="37"/>
        <v/>
      </c>
      <c r="E272" s="136"/>
      <c r="F272" s="126" t="str">
        <f t="shared" si="38"/>
        <v/>
      </c>
      <c r="G272" s="126" t="str">
        <f t="shared" si="39"/>
        <v/>
      </c>
      <c r="H272" s="127"/>
      <c r="I272" s="127"/>
      <c r="J272" s="127"/>
      <c r="K272" s="127"/>
      <c r="L272" s="137"/>
      <c r="M272" s="138"/>
      <c r="N272" s="138"/>
      <c r="O272" s="137"/>
      <c r="P272" s="139"/>
      <c r="Q272" s="128"/>
      <c r="S272" s="118" t="str">
        <f t="shared" si="40"/>
        <v/>
      </c>
      <c r="T272" s="118" t="str">
        <f t="shared" si="41"/>
        <v/>
      </c>
      <c r="U272" s="118" t="str">
        <f t="shared" si="42"/>
        <v/>
      </c>
      <c r="AE272" s="118" t="s">
        <v>1228</v>
      </c>
      <c r="AF272" s="118" t="s">
        <v>1229</v>
      </c>
      <c r="AG272" s="118" t="str">
        <f t="shared" si="43"/>
        <v>A679075</v>
      </c>
      <c r="AH272" s="118" t="str">
        <f>VLOOKUP(AG272,[1]AKT!$C$4:$E$324,3,FALSE)</f>
        <v>0942</v>
      </c>
    </row>
    <row r="273" spans="1:34" x14ac:dyDescent="0.25">
      <c r="A273" s="135"/>
      <c r="B273" s="126" t="str">
        <f t="shared" si="36"/>
        <v/>
      </c>
      <c r="C273" s="135"/>
      <c r="D273" s="126" t="str">
        <f t="shared" si="37"/>
        <v/>
      </c>
      <c r="E273" s="136"/>
      <c r="F273" s="126" t="str">
        <f t="shared" si="38"/>
        <v/>
      </c>
      <c r="G273" s="126" t="str">
        <f t="shared" si="39"/>
        <v/>
      </c>
      <c r="H273" s="127"/>
      <c r="I273" s="127"/>
      <c r="J273" s="127"/>
      <c r="K273" s="127"/>
      <c r="L273" s="137"/>
      <c r="M273" s="138"/>
      <c r="N273" s="138"/>
      <c r="O273" s="137"/>
      <c r="P273" s="139"/>
      <c r="Q273" s="128"/>
      <c r="S273" s="118" t="str">
        <f t="shared" si="40"/>
        <v/>
      </c>
      <c r="T273" s="118" t="str">
        <f t="shared" si="41"/>
        <v/>
      </c>
      <c r="U273" s="118" t="str">
        <f t="shared" si="42"/>
        <v/>
      </c>
      <c r="AE273" s="118" t="s">
        <v>1230</v>
      </c>
      <c r="AF273" s="118" t="s">
        <v>1231</v>
      </c>
      <c r="AG273" s="118" t="str">
        <f t="shared" si="43"/>
        <v>A679075</v>
      </c>
      <c r="AH273" s="118" t="str">
        <f>VLOOKUP(AG273,[1]AKT!$C$4:$E$324,3,FALSE)</f>
        <v>0942</v>
      </c>
    </row>
    <row r="274" spans="1:34" x14ac:dyDescent="0.25">
      <c r="A274" s="135"/>
      <c r="B274" s="126" t="str">
        <f t="shared" si="36"/>
        <v/>
      </c>
      <c r="C274" s="135"/>
      <c r="D274" s="126" t="str">
        <f t="shared" si="37"/>
        <v/>
      </c>
      <c r="E274" s="136"/>
      <c r="F274" s="126" t="str">
        <f t="shared" si="38"/>
        <v/>
      </c>
      <c r="G274" s="126" t="str">
        <f t="shared" si="39"/>
        <v/>
      </c>
      <c r="H274" s="127"/>
      <c r="I274" s="127"/>
      <c r="J274" s="127"/>
      <c r="K274" s="127"/>
      <c r="L274" s="137"/>
      <c r="M274" s="138"/>
      <c r="N274" s="138"/>
      <c r="O274" s="137"/>
      <c r="P274" s="139"/>
      <c r="Q274" s="128"/>
      <c r="S274" s="118" t="str">
        <f t="shared" si="40"/>
        <v/>
      </c>
      <c r="T274" s="118" t="str">
        <f t="shared" si="41"/>
        <v/>
      </c>
      <c r="U274" s="118" t="str">
        <f t="shared" si="42"/>
        <v/>
      </c>
      <c r="AE274" s="118" t="s">
        <v>1232</v>
      </c>
      <c r="AF274" s="118" t="s">
        <v>1233</v>
      </c>
      <c r="AG274" s="118" t="str">
        <f t="shared" si="43"/>
        <v>A679075</v>
      </c>
      <c r="AH274" s="118" t="str">
        <f>VLOOKUP(AG274,[1]AKT!$C$4:$E$324,3,FALSE)</f>
        <v>0942</v>
      </c>
    </row>
    <row r="275" spans="1:34" x14ac:dyDescent="0.25">
      <c r="A275" s="135"/>
      <c r="B275" s="126" t="str">
        <f t="shared" si="36"/>
        <v/>
      </c>
      <c r="C275" s="135"/>
      <c r="D275" s="126" t="str">
        <f t="shared" si="37"/>
        <v/>
      </c>
      <c r="E275" s="136"/>
      <c r="F275" s="126" t="str">
        <f t="shared" si="38"/>
        <v/>
      </c>
      <c r="G275" s="126" t="str">
        <f t="shared" si="39"/>
        <v/>
      </c>
      <c r="H275" s="127"/>
      <c r="I275" s="127"/>
      <c r="J275" s="127"/>
      <c r="K275" s="127"/>
      <c r="L275" s="137"/>
      <c r="M275" s="138"/>
      <c r="N275" s="138"/>
      <c r="O275" s="137"/>
      <c r="P275" s="139"/>
      <c r="Q275" s="128"/>
      <c r="S275" s="118" t="str">
        <f t="shared" si="40"/>
        <v/>
      </c>
      <c r="T275" s="118" t="str">
        <f t="shared" si="41"/>
        <v/>
      </c>
      <c r="U275" s="118" t="str">
        <f t="shared" si="42"/>
        <v/>
      </c>
      <c r="AE275" s="118" t="s">
        <v>1234</v>
      </c>
      <c r="AF275" s="118" t="s">
        <v>1227</v>
      </c>
      <c r="AG275" s="118" t="str">
        <f t="shared" si="43"/>
        <v>A679075</v>
      </c>
      <c r="AH275" s="118" t="str">
        <f>VLOOKUP(AG275,[1]AKT!$C$4:$E$324,3,FALSE)</f>
        <v>0942</v>
      </c>
    </row>
    <row r="276" spans="1:34" x14ac:dyDescent="0.25">
      <c r="A276" s="135"/>
      <c r="B276" s="126" t="str">
        <f t="shared" si="36"/>
        <v/>
      </c>
      <c r="C276" s="135"/>
      <c r="D276" s="126" t="str">
        <f t="shared" si="37"/>
        <v/>
      </c>
      <c r="E276" s="136"/>
      <c r="F276" s="126" t="str">
        <f t="shared" si="38"/>
        <v/>
      </c>
      <c r="G276" s="126" t="str">
        <f t="shared" si="39"/>
        <v/>
      </c>
      <c r="H276" s="127"/>
      <c r="I276" s="127"/>
      <c r="J276" s="127"/>
      <c r="K276" s="127"/>
      <c r="L276" s="137"/>
      <c r="M276" s="138"/>
      <c r="N276" s="138"/>
      <c r="O276" s="137"/>
      <c r="P276" s="139"/>
      <c r="Q276" s="128"/>
      <c r="S276" s="118" t="str">
        <f t="shared" si="40"/>
        <v/>
      </c>
      <c r="T276" s="118" t="str">
        <f t="shared" si="41"/>
        <v/>
      </c>
      <c r="U276" s="118" t="str">
        <f t="shared" si="42"/>
        <v/>
      </c>
      <c r="AE276" s="118" t="s">
        <v>1235</v>
      </c>
      <c r="AF276" s="118" t="s">
        <v>1236</v>
      </c>
      <c r="AG276" s="118" t="str">
        <f t="shared" si="43"/>
        <v>A679075</v>
      </c>
      <c r="AH276" s="118" t="str">
        <f>VLOOKUP(AG276,[1]AKT!$C$4:$E$324,3,FALSE)</f>
        <v>0942</v>
      </c>
    </row>
    <row r="277" spans="1:34" x14ac:dyDescent="0.25">
      <c r="A277" s="135"/>
      <c r="B277" s="126" t="str">
        <f t="shared" si="36"/>
        <v/>
      </c>
      <c r="C277" s="135"/>
      <c r="D277" s="126" t="str">
        <f t="shared" si="37"/>
        <v/>
      </c>
      <c r="E277" s="136"/>
      <c r="F277" s="126" t="str">
        <f t="shared" si="38"/>
        <v/>
      </c>
      <c r="G277" s="126" t="str">
        <f t="shared" si="39"/>
        <v/>
      </c>
      <c r="H277" s="127"/>
      <c r="I277" s="127"/>
      <c r="J277" s="127"/>
      <c r="K277" s="127"/>
      <c r="L277" s="137"/>
      <c r="M277" s="138"/>
      <c r="N277" s="138"/>
      <c r="O277" s="137"/>
      <c r="P277" s="139"/>
      <c r="Q277" s="128"/>
      <c r="S277" s="118" t="str">
        <f t="shared" si="40"/>
        <v/>
      </c>
      <c r="T277" s="118" t="str">
        <f t="shared" si="41"/>
        <v/>
      </c>
      <c r="U277" s="118" t="str">
        <f t="shared" si="42"/>
        <v/>
      </c>
      <c r="AE277" s="118" t="s">
        <v>1237</v>
      </c>
      <c r="AF277" s="118" t="s">
        <v>1238</v>
      </c>
      <c r="AG277" s="118" t="str">
        <f t="shared" si="43"/>
        <v>A679075</v>
      </c>
      <c r="AH277" s="118" t="str">
        <f>VLOOKUP(AG277,[1]AKT!$C$4:$E$324,3,FALSE)</f>
        <v>0942</v>
      </c>
    </row>
    <row r="278" spans="1:34" x14ac:dyDescent="0.25">
      <c r="A278" s="135"/>
      <c r="B278" s="126" t="str">
        <f t="shared" si="36"/>
        <v/>
      </c>
      <c r="C278" s="135"/>
      <c r="D278" s="126" t="str">
        <f t="shared" si="37"/>
        <v/>
      </c>
      <c r="E278" s="136"/>
      <c r="F278" s="126" t="str">
        <f t="shared" si="38"/>
        <v/>
      </c>
      <c r="G278" s="126" t="str">
        <f t="shared" si="39"/>
        <v/>
      </c>
      <c r="H278" s="127"/>
      <c r="I278" s="127"/>
      <c r="J278" s="127"/>
      <c r="K278" s="127"/>
      <c r="L278" s="137"/>
      <c r="M278" s="138"/>
      <c r="N278" s="138"/>
      <c r="O278" s="137"/>
      <c r="P278" s="139"/>
      <c r="Q278" s="128"/>
      <c r="S278" s="118" t="str">
        <f t="shared" si="40"/>
        <v/>
      </c>
      <c r="T278" s="118" t="str">
        <f t="shared" si="41"/>
        <v/>
      </c>
      <c r="U278" s="118" t="str">
        <f t="shared" si="42"/>
        <v/>
      </c>
      <c r="AE278" s="118" t="s">
        <v>1239</v>
      </c>
      <c r="AF278" s="118" t="s">
        <v>1240</v>
      </c>
      <c r="AG278" s="118" t="str">
        <f t="shared" si="43"/>
        <v>A679075</v>
      </c>
      <c r="AH278" s="118" t="str">
        <f>VLOOKUP(AG278,[1]AKT!$C$4:$E$324,3,FALSE)</f>
        <v>0942</v>
      </c>
    </row>
    <row r="279" spans="1:34" x14ac:dyDescent="0.25">
      <c r="A279" s="135"/>
      <c r="B279" s="126" t="str">
        <f t="shared" si="36"/>
        <v/>
      </c>
      <c r="C279" s="135"/>
      <c r="D279" s="126" t="str">
        <f t="shared" si="37"/>
        <v/>
      </c>
      <c r="E279" s="136"/>
      <c r="F279" s="126" t="str">
        <f t="shared" si="38"/>
        <v/>
      </c>
      <c r="G279" s="126" t="str">
        <f t="shared" si="39"/>
        <v/>
      </c>
      <c r="H279" s="127"/>
      <c r="I279" s="127"/>
      <c r="J279" s="127"/>
      <c r="K279" s="127"/>
      <c r="L279" s="137"/>
      <c r="M279" s="138"/>
      <c r="N279" s="138"/>
      <c r="O279" s="137"/>
      <c r="P279" s="139"/>
      <c r="Q279" s="128"/>
      <c r="S279" s="118" t="str">
        <f t="shared" si="40"/>
        <v/>
      </c>
      <c r="T279" s="118" t="str">
        <f t="shared" si="41"/>
        <v/>
      </c>
      <c r="U279" s="118" t="str">
        <f t="shared" si="42"/>
        <v/>
      </c>
      <c r="AE279" s="118" t="s">
        <v>1241</v>
      </c>
      <c r="AF279" s="118" t="s">
        <v>1242</v>
      </c>
      <c r="AG279" s="118" t="str">
        <f t="shared" si="43"/>
        <v>A679075</v>
      </c>
      <c r="AH279" s="118" t="str">
        <f>VLOOKUP(AG279,[1]AKT!$C$4:$E$324,3,FALSE)</f>
        <v>0942</v>
      </c>
    </row>
    <row r="280" spans="1:34" x14ac:dyDescent="0.25">
      <c r="A280" s="135"/>
      <c r="B280" s="126" t="str">
        <f t="shared" si="36"/>
        <v/>
      </c>
      <c r="C280" s="135"/>
      <c r="D280" s="126" t="str">
        <f t="shared" si="37"/>
        <v/>
      </c>
      <c r="E280" s="136"/>
      <c r="F280" s="126" t="str">
        <f t="shared" si="38"/>
        <v/>
      </c>
      <c r="G280" s="126" t="str">
        <f t="shared" si="39"/>
        <v/>
      </c>
      <c r="H280" s="127"/>
      <c r="I280" s="127"/>
      <c r="J280" s="127"/>
      <c r="K280" s="127"/>
      <c r="L280" s="137"/>
      <c r="M280" s="138"/>
      <c r="N280" s="138"/>
      <c r="O280" s="137"/>
      <c r="P280" s="139"/>
      <c r="Q280" s="128"/>
      <c r="S280" s="118" t="str">
        <f t="shared" si="40"/>
        <v/>
      </c>
      <c r="T280" s="118" t="str">
        <f t="shared" si="41"/>
        <v/>
      </c>
      <c r="U280" s="118" t="str">
        <f t="shared" si="42"/>
        <v/>
      </c>
      <c r="AE280" s="118" t="s">
        <v>1243</v>
      </c>
      <c r="AF280" s="118" t="s">
        <v>1244</v>
      </c>
      <c r="AG280" s="118" t="str">
        <f t="shared" si="43"/>
        <v>A679076</v>
      </c>
      <c r="AH280" s="118" t="str">
        <f>VLOOKUP(AG280,[1]AKT!$C$4:$E$324,3,FALSE)</f>
        <v>0942</v>
      </c>
    </row>
    <row r="281" spans="1:34" x14ac:dyDescent="0.25">
      <c r="A281" s="135"/>
      <c r="B281" s="126" t="str">
        <f t="shared" si="36"/>
        <v/>
      </c>
      <c r="C281" s="135"/>
      <c r="D281" s="126" t="str">
        <f t="shared" si="37"/>
        <v/>
      </c>
      <c r="E281" s="136"/>
      <c r="F281" s="126" t="str">
        <f t="shared" si="38"/>
        <v/>
      </c>
      <c r="G281" s="126" t="str">
        <f t="shared" si="39"/>
        <v/>
      </c>
      <c r="H281" s="127"/>
      <c r="I281" s="127"/>
      <c r="J281" s="127"/>
      <c r="K281" s="127"/>
      <c r="L281" s="137"/>
      <c r="M281" s="138"/>
      <c r="N281" s="138"/>
      <c r="O281" s="137"/>
      <c r="P281" s="139"/>
      <c r="Q281" s="128"/>
      <c r="S281" s="118" t="str">
        <f t="shared" si="40"/>
        <v/>
      </c>
      <c r="T281" s="118" t="str">
        <f t="shared" si="41"/>
        <v/>
      </c>
      <c r="U281" s="118" t="str">
        <f t="shared" si="42"/>
        <v/>
      </c>
      <c r="AE281" s="118" t="s">
        <v>1245</v>
      </c>
      <c r="AF281" s="118" t="s">
        <v>1246</v>
      </c>
      <c r="AG281" s="118" t="str">
        <f t="shared" si="43"/>
        <v>A679076</v>
      </c>
      <c r="AH281" s="118" t="str">
        <f>VLOOKUP(AG281,[1]AKT!$C$4:$E$324,3,FALSE)</f>
        <v>0942</v>
      </c>
    </row>
    <row r="282" spans="1:34" x14ac:dyDescent="0.25">
      <c r="A282" s="135"/>
      <c r="B282" s="126" t="str">
        <f t="shared" si="36"/>
        <v/>
      </c>
      <c r="C282" s="135"/>
      <c r="D282" s="126" t="str">
        <f t="shared" si="37"/>
        <v/>
      </c>
      <c r="E282" s="136"/>
      <c r="F282" s="126" t="str">
        <f t="shared" si="38"/>
        <v/>
      </c>
      <c r="G282" s="126" t="str">
        <f t="shared" si="39"/>
        <v/>
      </c>
      <c r="H282" s="127"/>
      <c r="I282" s="127"/>
      <c r="J282" s="127"/>
      <c r="K282" s="127"/>
      <c r="L282" s="137"/>
      <c r="M282" s="138"/>
      <c r="N282" s="138"/>
      <c r="O282" s="137"/>
      <c r="P282" s="139"/>
      <c r="Q282" s="128"/>
      <c r="S282" s="118" t="str">
        <f t="shared" si="40"/>
        <v/>
      </c>
      <c r="T282" s="118" t="str">
        <f t="shared" si="41"/>
        <v/>
      </c>
      <c r="U282" s="118" t="str">
        <f t="shared" si="42"/>
        <v/>
      </c>
      <c r="AE282" s="118" t="s">
        <v>1247</v>
      </c>
      <c r="AF282" s="118" t="s">
        <v>1248</v>
      </c>
      <c r="AG282" s="118" t="str">
        <f t="shared" si="43"/>
        <v>A679076</v>
      </c>
      <c r="AH282" s="118" t="str">
        <f>VLOOKUP(AG282,[1]AKT!$C$4:$E$324,3,FALSE)</f>
        <v>0942</v>
      </c>
    </row>
    <row r="283" spans="1:34" x14ac:dyDescent="0.25">
      <c r="A283" s="135"/>
      <c r="B283" s="126" t="str">
        <f t="shared" si="36"/>
        <v/>
      </c>
      <c r="C283" s="135"/>
      <c r="D283" s="126" t="str">
        <f t="shared" si="37"/>
        <v/>
      </c>
      <c r="E283" s="136"/>
      <c r="F283" s="126" t="str">
        <f t="shared" si="38"/>
        <v/>
      </c>
      <c r="G283" s="126" t="str">
        <f t="shared" si="39"/>
        <v/>
      </c>
      <c r="H283" s="127"/>
      <c r="I283" s="127"/>
      <c r="J283" s="127"/>
      <c r="K283" s="127"/>
      <c r="L283" s="137"/>
      <c r="M283" s="138"/>
      <c r="N283" s="138"/>
      <c r="O283" s="137"/>
      <c r="P283" s="139"/>
      <c r="Q283" s="128"/>
      <c r="S283" s="118" t="str">
        <f t="shared" si="40"/>
        <v/>
      </c>
      <c r="T283" s="118" t="str">
        <f t="shared" si="41"/>
        <v/>
      </c>
      <c r="U283" s="118" t="str">
        <f t="shared" si="42"/>
        <v/>
      </c>
      <c r="AE283" s="118" t="s">
        <v>1249</v>
      </c>
      <c r="AF283" s="118" t="s">
        <v>1250</v>
      </c>
      <c r="AG283" s="118" t="str">
        <f t="shared" si="43"/>
        <v>A679076</v>
      </c>
      <c r="AH283" s="118" t="str">
        <f>VLOOKUP(AG283,[1]AKT!$C$4:$E$324,3,FALSE)</f>
        <v>0942</v>
      </c>
    </row>
    <row r="284" spans="1:34" x14ac:dyDescent="0.25">
      <c r="A284" s="135"/>
      <c r="B284" s="126" t="str">
        <f t="shared" si="36"/>
        <v/>
      </c>
      <c r="C284" s="135"/>
      <c r="D284" s="126" t="str">
        <f t="shared" si="37"/>
        <v/>
      </c>
      <c r="E284" s="136"/>
      <c r="F284" s="126" t="str">
        <f t="shared" si="38"/>
        <v/>
      </c>
      <c r="G284" s="126" t="str">
        <f t="shared" si="39"/>
        <v/>
      </c>
      <c r="H284" s="127"/>
      <c r="I284" s="127"/>
      <c r="J284" s="127"/>
      <c r="K284" s="127"/>
      <c r="L284" s="137"/>
      <c r="M284" s="138"/>
      <c r="N284" s="138"/>
      <c r="O284" s="137"/>
      <c r="P284" s="139"/>
      <c r="Q284" s="128"/>
      <c r="S284" s="118" t="str">
        <f t="shared" si="40"/>
        <v/>
      </c>
      <c r="T284" s="118" t="str">
        <f t="shared" si="41"/>
        <v/>
      </c>
      <c r="U284" s="118" t="str">
        <f t="shared" si="42"/>
        <v/>
      </c>
      <c r="AE284" s="118" t="s">
        <v>1251</v>
      </c>
      <c r="AF284" s="118" t="s">
        <v>1252</v>
      </c>
      <c r="AG284" s="118" t="str">
        <f t="shared" si="43"/>
        <v>A679076</v>
      </c>
      <c r="AH284" s="118" t="str">
        <f>VLOOKUP(AG284,[1]AKT!$C$4:$E$324,3,FALSE)</f>
        <v>0942</v>
      </c>
    </row>
    <row r="285" spans="1:34" x14ac:dyDescent="0.25">
      <c r="A285" s="135"/>
      <c r="B285" s="126" t="str">
        <f t="shared" si="36"/>
        <v/>
      </c>
      <c r="C285" s="135"/>
      <c r="D285" s="126" t="str">
        <f t="shared" si="37"/>
        <v/>
      </c>
      <c r="E285" s="136"/>
      <c r="F285" s="126" t="str">
        <f t="shared" si="38"/>
        <v/>
      </c>
      <c r="G285" s="126" t="str">
        <f t="shared" si="39"/>
        <v/>
      </c>
      <c r="H285" s="127"/>
      <c r="I285" s="127"/>
      <c r="J285" s="127"/>
      <c r="K285" s="127"/>
      <c r="L285" s="137"/>
      <c r="M285" s="138"/>
      <c r="N285" s="138"/>
      <c r="O285" s="137"/>
      <c r="P285" s="139"/>
      <c r="Q285" s="128"/>
      <c r="S285" s="118" t="str">
        <f t="shared" si="40"/>
        <v/>
      </c>
      <c r="T285" s="118" t="str">
        <f t="shared" si="41"/>
        <v/>
      </c>
      <c r="U285" s="118" t="str">
        <f t="shared" si="42"/>
        <v/>
      </c>
      <c r="AE285" s="118" t="s">
        <v>1253</v>
      </c>
      <c r="AF285" s="118" t="s">
        <v>1254</v>
      </c>
      <c r="AG285" s="118" t="str">
        <f t="shared" si="43"/>
        <v>A679076</v>
      </c>
      <c r="AH285" s="118" t="str">
        <f>VLOOKUP(AG285,[1]AKT!$C$4:$E$324,3,FALSE)</f>
        <v>0942</v>
      </c>
    </row>
    <row r="286" spans="1:34" x14ac:dyDescent="0.25">
      <c r="A286" s="135"/>
      <c r="B286" s="126" t="str">
        <f t="shared" si="36"/>
        <v/>
      </c>
      <c r="C286" s="135"/>
      <c r="D286" s="126" t="str">
        <f t="shared" si="37"/>
        <v/>
      </c>
      <c r="E286" s="136"/>
      <c r="F286" s="126" t="str">
        <f t="shared" si="38"/>
        <v/>
      </c>
      <c r="G286" s="126" t="str">
        <f t="shared" si="39"/>
        <v/>
      </c>
      <c r="H286" s="127"/>
      <c r="I286" s="127"/>
      <c r="J286" s="127"/>
      <c r="K286" s="127"/>
      <c r="L286" s="137"/>
      <c r="M286" s="138"/>
      <c r="N286" s="138"/>
      <c r="O286" s="137"/>
      <c r="P286" s="139"/>
      <c r="Q286" s="128"/>
      <c r="S286" s="118" t="str">
        <f t="shared" si="40"/>
        <v/>
      </c>
      <c r="T286" s="118" t="str">
        <f t="shared" si="41"/>
        <v/>
      </c>
      <c r="U286" s="118" t="str">
        <f t="shared" si="42"/>
        <v/>
      </c>
      <c r="AE286" s="118" t="s">
        <v>1255</v>
      </c>
      <c r="AF286" s="118" t="s">
        <v>1256</v>
      </c>
      <c r="AG286" s="118" t="str">
        <f t="shared" si="43"/>
        <v>A679076</v>
      </c>
      <c r="AH286" s="118" t="str">
        <f>VLOOKUP(AG286,[1]AKT!$C$4:$E$324,3,FALSE)</f>
        <v>0942</v>
      </c>
    </row>
    <row r="287" spans="1:34" x14ac:dyDescent="0.25">
      <c r="A287" s="135"/>
      <c r="B287" s="126" t="str">
        <f t="shared" si="36"/>
        <v/>
      </c>
      <c r="C287" s="135"/>
      <c r="D287" s="126" t="str">
        <f t="shared" si="37"/>
        <v/>
      </c>
      <c r="E287" s="136"/>
      <c r="F287" s="126" t="str">
        <f t="shared" si="38"/>
        <v/>
      </c>
      <c r="G287" s="126" t="str">
        <f t="shared" si="39"/>
        <v/>
      </c>
      <c r="H287" s="127"/>
      <c r="I287" s="127"/>
      <c r="J287" s="127"/>
      <c r="K287" s="127"/>
      <c r="L287" s="137"/>
      <c r="M287" s="138"/>
      <c r="N287" s="138"/>
      <c r="O287" s="137"/>
      <c r="P287" s="139"/>
      <c r="Q287" s="128"/>
      <c r="S287" s="118" t="str">
        <f t="shared" si="40"/>
        <v/>
      </c>
      <c r="T287" s="118" t="str">
        <f t="shared" si="41"/>
        <v/>
      </c>
      <c r="U287" s="118" t="str">
        <f t="shared" si="42"/>
        <v/>
      </c>
      <c r="AE287" s="118" t="s">
        <v>1257</v>
      </c>
      <c r="AF287" s="118" t="s">
        <v>1258</v>
      </c>
      <c r="AG287" s="118" t="str">
        <f t="shared" si="43"/>
        <v>A679076</v>
      </c>
      <c r="AH287" s="118" t="str">
        <f>VLOOKUP(AG287,[1]AKT!$C$4:$E$324,3,FALSE)</f>
        <v>0942</v>
      </c>
    </row>
    <row r="288" spans="1:34" x14ac:dyDescent="0.25">
      <c r="A288" s="135"/>
      <c r="B288" s="126" t="str">
        <f t="shared" si="36"/>
        <v/>
      </c>
      <c r="C288" s="135"/>
      <c r="D288" s="126" t="str">
        <f t="shared" si="37"/>
        <v/>
      </c>
      <c r="E288" s="136"/>
      <c r="F288" s="126" t="str">
        <f t="shared" si="38"/>
        <v/>
      </c>
      <c r="G288" s="126" t="str">
        <f t="shared" si="39"/>
        <v/>
      </c>
      <c r="H288" s="127"/>
      <c r="I288" s="127"/>
      <c r="J288" s="127"/>
      <c r="K288" s="127"/>
      <c r="L288" s="137"/>
      <c r="M288" s="138"/>
      <c r="N288" s="138"/>
      <c r="O288" s="137"/>
      <c r="P288" s="139"/>
      <c r="Q288" s="128"/>
      <c r="S288" s="118" t="str">
        <f t="shared" si="40"/>
        <v/>
      </c>
      <c r="T288" s="118" t="str">
        <f t="shared" si="41"/>
        <v/>
      </c>
      <c r="U288" s="118" t="str">
        <f t="shared" si="42"/>
        <v/>
      </c>
      <c r="AE288" s="118" t="s">
        <v>1259</v>
      </c>
      <c r="AF288" s="118" t="s">
        <v>1260</v>
      </c>
      <c r="AG288" s="118" t="str">
        <f t="shared" si="43"/>
        <v>A679076</v>
      </c>
      <c r="AH288" s="118" t="str">
        <f>VLOOKUP(AG288,[1]AKT!$C$4:$E$324,3,FALSE)</f>
        <v>0942</v>
      </c>
    </row>
    <row r="289" spans="1:34" x14ac:dyDescent="0.25">
      <c r="A289" s="135"/>
      <c r="B289" s="126" t="str">
        <f t="shared" si="36"/>
        <v/>
      </c>
      <c r="C289" s="135"/>
      <c r="D289" s="126" t="str">
        <f t="shared" si="37"/>
        <v/>
      </c>
      <c r="E289" s="136"/>
      <c r="F289" s="126" t="str">
        <f t="shared" si="38"/>
        <v/>
      </c>
      <c r="G289" s="126" t="str">
        <f t="shared" si="39"/>
        <v/>
      </c>
      <c r="H289" s="127"/>
      <c r="I289" s="127"/>
      <c r="J289" s="127"/>
      <c r="K289" s="127"/>
      <c r="L289" s="137"/>
      <c r="M289" s="138"/>
      <c r="N289" s="138"/>
      <c r="O289" s="137"/>
      <c r="P289" s="139"/>
      <c r="Q289" s="128"/>
      <c r="S289" s="118" t="str">
        <f t="shared" si="40"/>
        <v/>
      </c>
      <c r="T289" s="118" t="str">
        <f t="shared" si="41"/>
        <v/>
      </c>
      <c r="U289" s="118" t="str">
        <f t="shared" si="42"/>
        <v/>
      </c>
      <c r="AE289" s="118" t="s">
        <v>1261</v>
      </c>
      <c r="AF289" s="118" t="s">
        <v>1262</v>
      </c>
      <c r="AG289" s="118" t="str">
        <f t="shared" si="43"/>
        <v>A679076</v>
      </c>
      <c r="AH289" s="118" t="str">
        <f>VLOOKUP(AG289,[1]AKT!$C$4:$E$324,3,FALSE)</f>
        <v>0942</v>
      </c>
    </row>
    <row r="290" spans="1:34" x14ac:dyDescent="0.25">
      <c r="A290" s="135"/>
      <c r="B290" s="126" t="str">
        <f t="shared" si="36"/>
        <v/>
      </c>
      <c r="C290" s="135"/>
      <c r="D290" s="126" t="str">
        <f t="shared" si="37"/>
        <v/>
      </c>
      <c r="E290" s="136"/>
      <c r="F290" s="126" t="str">
        <f t="shared" si="38"/>
        <v/>
      </c>
      <c r="G290" s="126" t="str">
        <f t="shared" si="39"/>
        <v/>
      </c>
      <c r="H290" s="127"/>
      <c r="I290" s="127"/>
      <c r="J290" s="127"/>
      <c r="K290" s="127"/>
      <c r="L290" s="137"/>
      <c r="M290" s="138"/>
      <c r="N290" s="138"/>
      <c r="O290" s="137"/>
      <c r="P290" s="139"/>
      <c r="Q290" s="128"/>
      <c r="S290" s="118" t="str">
        <f t="shared" si="40"/>
        <v/>
      </c>
      <c r="T290" s="118" t="str">
        <f t="shared" si="41"/>
        <v/>
      </c>
      <c r="U290" s="118" t="str">
        <f t="shared" si="42"/>
        <v/>
      </c>
      <c r="AE290" s="118" t="s">
        <v>1263</v>
      </c>
      <c r="AF290" s="118" t="s">
        <v>1264</v>
      </c>
      <c r="AG290" s="118" t="str">
        <f t="shared" si="43"/>
        <v>A679076</v>
      </c>
      <c r="AH290" s="118" t="str">
        <f>VLOOKUP(AG290,[1]AKT!$C$4:$E$324,3,FALSE)</f>
        <v>0942</v>
      </c>
    </row>
    <row r="291" spans="1:34" x14ac:dyDescent="0.25">
      <c r="A291" s="135"/>
      <c r="B291" s="126" t="str">
        <f t="shared" si="36"/>
        <v/>
      </c>
      <c r="C291" s="135"/>
      <c r="D291" s="126" t="str">
        <f t="shared" si="37"/>
        <v/>
      </c>
      <c r="E291" s="136"/>
      <c r="F291" s="126" t="str">
        <f t="shared" si="38"/>
        <v/>
      </c>
      <c r="G291" s="126" t="str">
        <f t="shared" si="39"/>
        <v/>
      </c>
      <c r="H291" s="127"/>
      <c r="I291" s="127"/>
      <c r="J291" s="127"/>
      <c r="K291" s="127"/>
      <c r="L291" s="137"/>
      <c r="M291" s="138"/>
      <c r="N291" s="138"/>
      <c r="O291" s="137"/>
      <c r="P291" s="139"/>
      <c r="Q291" s="128"/>
      <c r="S291" s="118" t="str">
        <f t="shared" si="40"/>
        <v/>
      </c>
      <c r="T291" s="118" t="str">
        <f t="shared" si="41"/>
        <v/>
      </c>
      <c r="U291" s="118" t="str">
        <f t="shared" si="42"/>
        <v/>
      </c>
      <c r="AE291" s="118" t="s">
        <v>1265</v>
      </c>
      <c r="AF291" s="118" t="s">
        <v>1266</v>
      </c>
      <c r="AG291" s="118" t="str">
        <f t="shared" si="43"/>
        <v>A679076</v>
      </c>
      <c r="AH291" s="118" t="str">
        <f>VLOOKUP(AG291,[1]AKT!$C$4:$E$324,3,FALSE)</f>
        <v>0942</v>
      </c>
    </row>
    <row r="292" spans="1:34" x14ac:dyDescent="0.25">
      <c r="A292" s="135"/>
      <c r="B292" s="126" t="str">
        <f t="shared" si="36"/>
        <v/>
      </c>
      <c r="C292" s="135"/>
      <c r="D292" s="126" t="str">
        <f t="shared" si="37"/>
        <v/>
      </c>
      <c r="E292" s="136"/>
      <c r="F292" s="126" t="str">
        <f t="shared" si="38"/>
        <v/>
      </c>
      <c r="G292" s="126" t="str">
        <f t="shared" si="39"/>
        <v/>
      </c>
      <c r="H292" s="127"/>
      <c r="I292" s="127"/>
      <c r="J292" s="127"/>
      <c r="K292" s="127"/>
      <c r="L292" s="137"/>
      <c r="M292" s="138"/>
      <c r="N292" s="138"/>
      <c r="O292" s="137"/>
      <c r="P292" s="139"/>
      <c r="Q292" s="128"/>
      <c r="S292" s="118" t="str">
        <f t="shared" si="40"/>
        <v/>
      </c>
      <c r="T292" s="118" t="str">
        <f t="shared" si="41"/>
        <v/>
      </c>
      <c r="U292" s="118" t="str">
        <f t="shared" si="42"/>
        <v/>
      </c>
      <c r="AE292" s="118" t="s">
        <v>1267</v>
      </c>
      <c r="AF292" s="118" t="s">
        <v>1268</v>
      </c>
      <c r="AG292" s="118" t="str">
        <f t="shared" si="43"/>
        <v>A679076</v>
      </c>
      <c r="AH292" s="118" t="str">
        <f>VLOOKUP(AG292,[1]AKT!$C$4:$E$324,3,FALSE)</f>
        <v>0942</v>
      </c>
    </row>
    <row r="293" spans="1:34" x14ac:dyDescent="0.25">
      <c r="A293" s="135"/>
      <c r="B293" s="126" t="str">
        <f t="shared" si="36"/>
        <v/>
      </c>
      <c r="C293" s="135"/>
      <c r="D293" s="126" t="str">
        <f t="shared" si="37"/>
        <v/>
      </c>
      <c r="E293" s="136"/>
      <c r="F293" s="126" t="str">
        <f t="shared" si="38"/>
        <v/>
      </c>
      <c r="G293" s="126" t="str">
        <f t="shared" si="39"/>
        <v/>
      </c>
      <c r="H293" s="127"/>
      <c r="I293" s="127"/>
      <c r="J293" s="127"/>
      <c r="K293" s="127"/>
      <c r="L293" s="137"/>
      <c r="M293" s="138"/>
      <c r="N293" s="138"/>
      <c r="O293" s="137"/>
      <c r="P293" s="139"/>
      <c r="Q293" s="128"/>
      <c r="S293" s="118" t="str">
        <f t="shared" si="40"/>
        <v/>
      </c>
      <c r="T293" s="118" t="str">
        <f t="shared" si="41"/>
        <v/>
      </c>
      <c r="U293" s="118" t="str">
        <f t="shared" si="42"/>
        <v/>
      </c>
      <c r="AE293" s="118" t="s">
        <v>1269</v>
      </c>
      <c r="AF293" s="118" t="s">
        <v>1270</v>
      </c>
      <c r="AG293" s="118" t="str">
        <f t="shared" si="43"/>
        <v>A679076</v>
      </c>
      <c r="AH293" s="118" t="str">
        <f>VLOOKUP(AG293,[1]AKT!$C$4:$E$324,3,FALSE)</f>
        <v>0942</v>
      </c>
    </row>
    <row r="294" spans="1:34" x14ac:dyDescent="0.25">
      <c r="A294" s="135"/>
      <c r="B294" s="126" t="str">
        <f t="shared" si="36"/>
        <v/>
      </c>
      <c r="C294" s="135"/>
      <c r="D294" s="126" t="str">
        <f t="shared" si="37"/>
        <v/>
      </c>
      <c r="E294" s="136"/>
      <c r="F294" s="126" t="str">
        <f t="shared" si="38"/>
        <v/>
      </c>
      <c r="G294" s="126" t="str">
        <f t="shared" si="39"/>
        <v/>
      </c>
      <c r="H294" s="127"/>
      <c r="I294" s="127"/>
      <c r="J294" s="127"/>
      <c r="K294" s="127"/>
      <c r="L294" s="137"/>
      <c r="M294" s="138"/>
      <c r="N294" s="138"/>
      <c r="O294" s="137"/>
      <c r="P294" s="139"/>
      <c r="Q294" s="128"/>
      <c r="S294" s="118" t="str">
        <f t="shared" si="40"/>
        <v/>
      </c>
      <c r="T294" s="118" t="str">
        <f t="shared" si="41"/>
        <v/>
      </c>
      <c r="U294" s="118" t="str">
        <f t="shared" si="42"/>
        <v/>
      </c>
      <c r="AE294" s="118" t="s">
        <v>1271</v>
      </c>
      <c r="AF294" s="118" t="s">
        <v>676</v>
      </c>
      <c r="AG294" s="118" t="str">
        <f t="shared" si="43"/>
        <v>A679076</v>
      </c>
      <c r="AH294" s="118" t="str">
        <f>VLOOKUP(AG294,[1]AKT!$C$4:$E$324,3,FALSE)</f>
        <v>0942</v>
      </c>
    </row>
    <row r="295" spans="1:34" x14ac:dyDescent="0.25">
      <c r="A295" s="135"/>
      <c r="B295" s="126" t="str">
        <f t="shared" si="36"/>
        <v/>
      </c>
      <c r="C295" s="135"/>
      <c r="D295" s="126" t="str">
        <f t="shared" si="37"/>
        <v/>
      </c>
      <c r="E295" s="136"/>
      <c r="F295" s="126" t="str">
        <f t="shared" si="38"/>
        <v/>
      </c>
      <c r="G295" s="126" t="str">
        <f t="shared" si="39"/>
        <v/>
      </c>
      <c r="H295" s="127"/>
      <c r="I295" s="127"/>
      <c r="J295" s="127"/>
      <c r="K295" s="127"/>
      <c r="L295" s="137"/>
      <c r="M295" s="138"/>
      <c r="N295" s="138"/>
      <c r="O295" s="137"/>
      <c r="P295" s="139"/>
      <c r="Q295" s="128"/>
      <c r="S295" s="118" t="str">
        <f t="shared" si="40"/>
        <v/>
      </c>
      <c r="T295" s="118" t="str">
        <f t="shared" si="41"/>
        <v/>
      </c>
      <c r="U295" s="118" t="str">
        <f t="shared" si="42"/>
        <v/>
      </c>
      <c r="AE295" s="118" t="s">
        <v>1272</v>
      </c>
      <c r="AF295" s="118" t="s">
        <v>1273</v>
      </c>
      <c r="AG295" s="118" t="str">
        <f t="shared" si="43"/>
        <v>A679077</v>
      </c>
      <c r="AH295" s="118" t="str">
        <f>VLOOKUP(AG295,[1]AKT!$C$4:$E$324,3,FALSE)</f>
        <v>0942</v>
      </c>
    </row>
    <row r="296" spans="1:34" x14ac:dyDescent="0.25">
      <c r="A296" s="135"/>
      <c r="B296" s="126" t="str">
        <f t="shared" si="36"/>
        <v/>
      </c>
      <c r="C296" s="135"/>
      <c r="D296" s="126" t="str">
        <f t="shared" si="37"/>
        <v/>
      </c>
      <c r="E296" s="136"/>
      <c r="F296" s="126" t="str">
        <f t="shared" si="38"/>
        <v/>
      </c>
      <c r="G296" s="126" t="str">
        <f t="shared" si="39"/>
        <v/>
      </c>
      <c r="H296" s="127"/>
      <c r="I296" s="127"/>
      <c r="J296" s="127"/>
      <c r="K296" s="127"/>
      <c r="L296" s="137"/>
      <c r="M296" s="138"/>
      <c r="N296" s="138"/>
      <c r="O296" s="137"/>
      <c r="P296" s="139"/>
      <c r="Q296" s="128"/>
      <c r="S296" s="118" t="str">
        <f t="shared" si="40"/>
        <v/>
      </c>
      <c r="T296" s="118" t="str">
        <f t="shared" si="41"/>
        <v/>
      </c>
      <c r="U296" s="118" t="str">
        <f t="shared" si="42"/>
        <v/>
      </c>
      <c r="AE296" s="118" t="s">
        <v>1274</v>
      </c>
      <c r="AF296" s="118" t="s">
        <v>1275</v>
      </c>
      <c r="AG296" s="118" t="str">
        <f t="shared" si="43"/>
        <v>A679077</v>
      </c>
      <c r="AH296" s="118" t="str">
        <f>VLOOKUP(AG296,[1]AKT!$C$4:$E$324,3,FALSE)</f>
        <v>0942</v>
      </c>
    </row>
    <row r="297" spans="1:34" x14ac:dyDescent="0.25">
      <c r="A297" s="135"/>
      <c r="B297" s="126" t="str">
        <f t="shared" si="36"/>
        <v/>
      </c>
      <c r="C297" s="135"/>
      <c r="D297" s="126" t="str">
        <f t="shared" si="37"/>
        <v/>
      </c>
      <c r="E297" s="136"/>
      <c r="F297" s="126" t="str">
        <f t="shared" si="38"/>
        <v/>
      </c>
      <c r="G297" s="126" t="str">
        <f t="shared" si="39"/>
        <v/>
      </c>
      <c r="H297" s="127"/>
      <c r="I297" s="127"/>
      <c r="J297" s="127"/>
      <c r="K297" s="127"/>
      <c r="L297" s="137"/>
      <c r="M297" s="138"/>
      <c r="N297" s="138"/>
      <c r="O297" s="137"/>
      <c r="P297" s="139"/>
      <c r="Q297" s="128"/>
      <c r="S297" s="118" t="str">
        <f t="shared" si="40"/>
        <v/>
      </c>
      <c r="T297" s="118" t="str">
        <f t="shared" si="41"/>
        <v/>
      </c>
      <c r="U297" s="118" t="str">
        <f t="shared" si="42"/>
        <v/>
      </c>
      <c r="AE297" s="118" t="s">
        <v>1276</v>
      </c>
      <c r="AF297" s="118" t="s">
        <v>1277</v>
      </c>
      <c r="AG297" s="118" t="str">
        <f t="shared" si="43"/>
        <v>A679077</v>
      </c>
      <c r="AH297" s="118" t="str">
        <f>VLOOKUP(AG297,[1]AKT!$C$4:$E$324,3,FALSE)</f>
        <v>0942</v>
      </c>
    </row>
    <row r="298" spans="1:34" x14ac:dyDescent="0.25">
      <c r="A298" s="135"/>
      <c r="B298" s="126" t="str">
        <f t="shared" si="36"/>
        <v/>
      </c>
      <c r="C298" s="135"/>
      <c r="D298" s="126" t="str">
        <f t="shared" si="37"/>
        <v/>
      </c>
      <c r="E298" s="136"/>
      <c r="F298" s="126" t="str">
        <f t="shared" si="38"/>
        <v/>
      </c>
      <c r="G298" s="126" t="str">
        <f t="shared" si="39"/>
        <v/>
      </c>
      <c r="H298" s="127"/>
      <c r="I298" s="127"/>
      <c r="J298" s="127"/>
      <c r="K298" s="127"/>
      <c r="L298" s="137"/>
      <c r="M298" s="138"/>
      <c r="N298" s="138"/>
      <c r="O298" s="137"/>
      <c r="P298" s="139"/>
      <c r="Q298" s="128"/>
      <c r="S298" s="118" t="str">
        <f t="shared" si="40"/>
        <v/>
      </c>
      <c r="T298" s="118" t="str">
        <f t="shared" si="41"/>
        <v/>
      </c>
      <c r="U298" s="118" t="str">
        <f t="shared" si="42"/>
        <v/>
      </c>
      <c r="AE298" s="118" t="s">
        <v>1278</v>
      </c>
      <c r="AF298" s="118" t="s">
        <v>1279</v>
      </c>
      <c r="AG298" s="118" t="str">
        <f t="shared" si="43"/>
        <v>A679077</v>
      </c>
      <c r="AH298" s="118" t="str">
        <f>VLOOKUP(AG298,[1]AKT!$C$4:$E$324,3,FALSE)</f>
        <v>0942</v>
      </c>
    </row>
    <row r="299" spans="1:34" x14ac:dyDescent="0.25">
      <c r="A299" s="135"/>
      <c r="B299" s="126" t="str">
        <f t="shared" si="36"/>
        <v/>
      </c>
      <c r="C299" s="135"/>
      <c r="D299" s="126" t="str">
        <f t="shared" si="37"/>
        <v/>
      </c>
      <c r="E299" s="136"/>
      <c r="F299" s="126" t="str">
        <f t="shared" si="38"/>
        <v/>
      </c>
      <c r="G299" s="126" t="str">
        <f t="shared" si="39"/>
        <v/>
      </c>
      <c r="H299" s="127"/>
      <c r="I299" s="127"/>
      <c r="J299" s="127"/>
      <c r="K299" s="127"/>
      <c r="L299" s="137"/>
      <c r="M299" s="138"/>
      <c r="N299" s="138"/>
      <c r="O299" s="137"/>
      <c r="P299" s="139"/>
      <c r="Q299" s="128"/>
      <c r="S299" s="118" t="str">
        <f t="shared" si="40"/>
        <v/>
      </c>
      <c r="T299" s="118" t="str">
        <f t="shared" si="41"/>
        <v/>
      </c>
      <c r="U299" s="118" t="str">
        <f t="shared" si="42"/>
        <v/>
      </c>
      <c r="AE299" s="118" t="s">
        <v>1280</v>
      </c>
      <c r="AF299" s="118" t="s">
        <v>1281</v>
      </c>
      <c r="AG299" s="118" t="str">
        <f t="shared" si="43"/>
        <v>A679077</v>
      </c>
      <c r="AH299" s="118" t="str">
        <f>VLOOKUP(AG299,[1]AKT!$C$4:$E$324,3,FALSE)</f>
        <v>0942</v>
      </c>
    </row>
    <row r="300" spans="1:34" x14ac:dyDescent="0.25">
      <c r="A300" s="135"/>
      <c r="B300" s="126" t="str">
        <f t="shared" si="36"/>
        <v/>
      </c>
      <c r="C300" s="135"/>
      <c r="D300" s="126" t="str">
        <f t="shared" si="37"/>
        <v/>
      </c>
      <c r="E300" s="136"/>
      <c r="F300" s="126" t="str">
        <f t="shared" si="38"/>
        <v/>
      </c>
      <c r="G300" s="126" t="str">
        <f t="shared" si="39"/>
        <v/>
      </c>
      <c r="H300" s="127"/>
      <c r="I300" s="127"/>
      <c r="J300" s="127"/>
      <c r="K300" s="127"/>
      <c r="L300" s="137"/>
      <c r="M300" s="138"/>
      <c r="N300" s="138"/>
      <c r="O300" s="137"/>
      <c r="P300" s="139"/>
      <c r="Q300" s="128"/>
      <c r="S300" s="118" t="str">
        <f t="shared" si="40"/>
        <v/>
      </c>
      <c r="T300" s="118" t="str">
        <f t="shared" si="41"/>
        <v/>
      </c>
      <c r="U300" s="118" t="str">
        <f t="shared" si="42"/>
        <v/>
      </c>
      <c r="AE300" s="118" t="s">
        <v>1282</v>
      </c>
      <c r="AF300" s="118" t="s">
        <v>1283</v>
      </c>
      <c r="AG300" s="118" t="str">
        <f t="shared" si="43"/>
        <v>A679077</v>
      </c>
      <c r="AH300" s="118" t="str">
        <f>VLOOKUP(AG300,[1]AKT!$C$4:$E$324,3,FALSE)</f>
        <v>0942</v>
      </c>
    </row>
    <row r="301" spans="1:34" x14ac:dyDescent="0.25">
      <c r="A301" s="135"/>
      <c r="B301" s="126" t="str">
        <f t="shared" si="36"/>
        <v/>
      </c>
      <c r="C301" s="135"/>
      <c r="D301" s="126" t="str">
        <f t="shared" si="37"/>
        <v/>
      </c>
      <c r="E301" s="136"/>
      <c r="F301" s="126" t="str">
        <f t="shared" si="38"/>
        <v/>
      </c>
      <c r="G301" s="126" t="str">
        <f t="shared" si="39"/>
        <v/>
      </c>
      <c r="H301" s="127"/>
      <c r="I301" s="127"/>
      <c r="J301" s="127"/>
      <c r="K301" s="127"/>
      <c r="L301" s="137"/>
      <c r="M301" s="138"/>
      <c r="N301" s="138"/>
      <c r="O301" s="137"/>
      <c r="P301" s="139"/>
      <c r="Q301" s="128"/>
      <c r="S301" s="118" t="str">
        <f t="shared" si="40"/>
        <v/>
      </c>
      <c r="T301" s="118" t="str">
        <f t="shared" si="41"/>
        <v/>
      </c>
      <c r="U301" s="118" t="str">
        <f t="shared" si="42"/>
        <v/>
      </c>
      <c r="AE301" s="118" t="s">
        <v>1284</v>
      </c>
      <c r="AF301" s="118" t="s">
        <v>1285</v>
      </c>
      <c r="AG301" s="118" t="str">
        <f t="shared" si="43"/>
        <v>A679077</v>
      </c>
      <c r="AH301" s="118" t="str">
        <f>VLOOKUP(AG301,[1]AKT!$C$4:$E$324,3,FALSE)</f>
        <v>0942</v>
      </c>
    </row>
    <row r="302" spans="1:34" x14ac:dyDescent="0.25">
      <c r="A302" s="135"/>
      <c r="B302" s="126" t="str">
        <f t="shared" si="36"/>
        <v/>
      </c>
      <c r="C302" s="135"/>
      <c r="D302" s="126" t="str">
        <f t="shared" si="37"/>
        <v/>
      </c>
      <c r="E302" s="136"/>
      <c r="F302" s="126" t="str">
        <f t="shared" si="38"/>
        <v/>
      </c>
      <c r="G302" s="126" t="str">
        <f t="shared" si="39"/>
        <v/>
      </c>
      <c r="H302" s="127"/>
      <c r="I302" s="127"/>
      <c r="J302" s="127"/>
      <c r="K302" s="127"/>
      <c r="L302" s="137"/>
      <c r="M302" s="138"/>
      <c r="N302" s="138"/>
      <c r="O302" s="137"/>
      <c r="P302" s="139"/>
      <c r="Q302" s="128"/>
      <c r="S302" s="118" t="str">
        <f t="shared" si="40"/>
        <v/>
      </c>
      <c r="T302" s="118" t="str">
        <f t="shared" si="41"/>
        <v/>
      </c>
      <c r="U302" s="118" t="str">
        <f t="shared" si="42"/>
        <v/>
      </c>
      <c r="AE302" s="118" t="s">
        <v>1286</v>
      </c>
      <c r="AF302" s="118" t="s">
        <v>1287</v>
      </c>
      <c r="AG302" s="118" t="str">
        <f t="shared" si="43"/>
        <v>A679077</v>
      </c>
      <c r="AH302" s="118" t="str">
        <f>VLOOKUP(AG302,[1]AKT!$C$4:$E$324,3,FALSE)</f>
        <v>0942</v>
      </c>
    </row>
    <row r="303" spans="1:34" x14ac:dyDescent="0.25">
      <c r="A303" s="135"/>
      <c r="B303" s="126" t="str">
        <f t="shared" si="36"/>
        <v/>
      </c>
      <c r="C303" s="135"/>
      <c r="D303" s="126" t="str">
        <f t="shared" si="37"/>
        <v/>
      </c>
      <c r="E303" s="136"/>
      <c r="F303" s="126" t="str">
        <f t="shared" si="38"/>
        <v/>
      </c>
      <c r="G303" s="126" t="str">
        <f t="shared" si="39"/>
        <v/>
      </c>
      <c r="H303" s="127"/>
      <c r="I303" s="127"/>
      <c r="J303" s="127"/>
      <c r="K303" s="127"/>
      <c r="L303" s="137"/>
      <c r="M303" s="138"/>
      <c r="N303" s="138"/>
      <c r="O303" s="137"/>
      <c r="P303" s="139"/>
      <c r="Q303" s="128"/>
      <c r="S303" s="118" t="str">
        <f t="shared" si="40"/>
        <v/>
      </c>
      <c r="T303" s="118" t="str">
        <f t="shared" si="41"/>
        <v/>
      </c>
      <c r="U303" s="118" t="str">
        <f t="shared" si="42"/>
        <v/>
      </c>
      <c r="AE303" s="118" t="s">
        <v>1288</v>
      </c>
      <c r="AF303" s="118" t="s">
        <v>1289</v>
      </c>
      <c r="AG303" s="118" t="str">
        <f t="shared" si="43"/>
        <v>A679077</v>
      </c>
      <c r="AH303" s="118" t="str">
        <f>VLOOKUP(AG303,[1]AKT!$C$4:$E$324,3,FALSE)</f>
        <v>0942</v>
      </c>
    </row>
    <row r="304" spans="1:34" x14ac:dyDescent="0.25">
      <c r="A304" s="135"/>
      <c r="B304" s="126" t="str">
        <f t="shared" si="36"/>
        <v/>
      </c>
      <c r="C304" s="135"/>
      <c r="D304" s="126" t="str">
        <f t="shared" si="37"/>
        <v/>
      </c>
      <c r="E304" s="136"/>
      <c r="F304" s="126" t="str">
        <f t="shared" si="38"/>
        <v/>
      </c>
      <c r="G304" s="126" t="str">
        <f t="shared" si="39"/>
        <v/>
      </c>
      <c r="H304" s="127"/>
      <c r="I304" s="127"/>
      <c r="J304" s="127"/>
      <c r="K304" s="127"/>
      <c r="L304" s="137"/>
      <c r="M304" s="138"/>
      <c r="N304" s="138"/>
      <c r="O304" s="137"/>
      <c r="P304" s="139"/>
      <c r="Q304" s="128"/>
      <c r="S304" s="118" t="str">
        <f t="shared" si="40"/>
        <v/>
      </c>
      <c r="T304" s="118" t="str">
        <f t="shared" si="41"/>
        <v/>
      </c>
      <c r="U304" s="118" t="str">
        <f t="shared" si="42"/>
        <v/>
      </c>
      <c r="AE304" s="118" t="s">
        <v>1290</v>
      </c>
      <c r="AF304" s="118" t="s">
        <v>1291</v>
      </c>
      <c r="AG304" s="118" t="str">
        <f t="shared" si="43"/>
        <v>A679077</v>
      </c>
      <c r="AH304" s="118" t="str">
        <f>VLOOKUP(AG304,[1]AKT!$C$4:$E$324,3,FALSE)</f>
        <v>0942</v>
      </c>
    </row>
    <row r="305" spans="1:34" x14ac:dyDescent="0.25">
      <c r="A305" s="135"/>
      <c r="B305" s="126" t="str">
        <f t="shared" si="36"/>
        <v/>
      </c>
      <c r="C305" s="135"/>
      <c r="D305" s="126" t="str">
        <f t="shared" si="37"/>
        <v/>
      </c>
      <c r="E305" s="136"/>
      <c r="F305" s="126" t="str">
        <f t="shared" si="38"/>
        <v/>
      </c>
      <c r="G305" s="126" t="str">
        <f t="shared" si="39"/>
        <v/>
      </c>
      <c r="H305" s="127"/>
      <c r="I305" s="127"/>
      <c r="J305" s="127"/>
      <c r="K305" s="127"/>
      <c r="L305" s="137"/>
      <c r="M305" s="138"/>
      <c r="N305" s="138"/>
      <c r="O305" s="137"/>
      <c r="P305" s="139"/>
      <c r="Q305" s="128"/>
      <c r="S305" s="118" t="str">
        <f t="shared" si="40"/>
        <v/>
      </c>
      <c r="T305" s="118" t="str">
        <f t="shared" si="41"/>
        <v/>
      </c>
      <c r="U305" s="118" t="str">
        <f t="shared" si="42"/>
        <v/>
      </c>
      <c r="AE305" s="118" t="s">
        <v>1292</v>
      </c>
      <c r="AF305" s="118" t="s">
        <v>1293</v>
      </c>
      <c r="AG305" s="118" t="str">
        <f t="shared" si="43"/>
        <v>A679077</v>
      </c>
      <c r="AH305" s="118" t="str">
        <f>VLOOKUP(AG305,[1]AKT!$C$4:$E$324,3,FALSE)</f>
        <v>0942</v>
      </c>
    </row>
    <row r="306" spans="1:34" x14ac:dyDescent="0.25">
      <c r="A306" s="135"/>
      <c r="B306" s="126" t="str">
        <f t="shared" si="36"/>
        <v/>
      </c>
      <c r="C306" s="135"/>
      <c r="D306" s="126" t="str">
        <f t="shared" si="37"/>
        <v/>
      </c>
      <c r="E306" s="136"/>
      <c r="F306" s="126" t="str">
        <f t="shared" si="38"/>
        <v/>
      </c>
      <c r="G306" s="126" t="str">
        <f t="shared" si="39"/>
        <v/>
      </c>
      <c r="H306" s="127"/>
      <c r="I306" s="127"/>
      <c r="J306" s="127"/>
      <c r="K306" s="127"/>
      <c r="L306" s="137"/>
      <c r="M306" s="138"/>
      <c r="N306" s="138"/>
      <c r="O306" s="137"/>
      <c r="P306" s="139"/>
      <c r="Q306" s="128"/>
      <c r="S306" s="118" t="str">
        <f t="shared" si="40"/>
        <v/>
      </c>
      <c r="T306" s="118" t="str">
        <f t="shared" si="41"/>
        <v/>
      </c>
      <c r="U306" s="118" t="str">
        <f t="shared" si="42"/>
        <v/>
      </c>
      <c r="AE306" s="118" t="s">
        <v>1294</v>
      </c>
      <c r="AF306" s="118" t="s">
        <v>1295</v>
      </c>
      <c r="AG306" s="118" t="str">
        <f t="shared" si="43"/>
        <v>A679077</v>
      </c>
      <c r="AH306" s="118" t="str">
        <f>VLOOKUP(AG306,[1]AKT!$C$4:$E$324,3,FALSE)</f>
        <v>0942</v>
      </c>
    </row>
    <row r="307" spans="1:34" x14ac:dyDescent="0.25">
      <c r="A307" s="135"/>
      <c r="B307" s="126" t="str">
        <f t="shared" si="36"/>
        <v/>
      </c>
      <c r="C307" s="135"/>
      <c r="D307" s="126" t="str">
        <f t="shared" si="37"/>
        <v/>
      </c>
      <c r="E307" s="136"/>
      <c r="F307" s="126" t="str">
        <f t="shared" si="38"/>
        <v/>
      </c>
      <c r="G307" s="126" t="str">
        <f t="shared" si="39"/>
        <v/>
      </c>
      <c r="H307" s="127"/>
      <c r="I307" s="127"/>
      <c r="J307" s="127"/>
      <c r="K307" s="127"/>
      <c r="L307" s="137"/>
      <c r="M307" s="138"/>
      <c r="N307" s="138"/>
      <c r="O307" s="137"/>
      <c r="P307" s="139"/>
      <c r="Q307" s="128"/>
      <c r="S307" s="118" t="str">
        <f t="shared" si="40"/>
        <v/>
      </c>
      <c r="T307" s="118" t="str">
        <f t="shared" si="41"/>
        <v/>
      </c>
      <c r="U307" s="118" t="str">
        <f t="shared" si="42"/>
        <v/>
      </c>
      <c r="AE307" s="118" t="s">
        <v>1296</v>
      </c>
      <c r="AF307" s="118" t="s">
        <v>1297</v>
      </c>
      <c r="AG307" s="118" t="str">
        <f t="shared" si="43"/>
        <v>A679077</v>
      </c>
      <c r="AH307" s="118" t="str">
        <f>VLOOKUP(AG307,[1]AKT!$C$4:$E$324,3,FALSE)</f>
        <v>0942</v>
      </c>
    </row>
    <row r="308" spans="1:34" x14ac:dyDescent="0.25">
      <c r="A308" s="135"/>
      <c r="B308" s="126" t="str">
        <f t="shared" si="36"/>
        <v/>
      </c>
      <c r="C308" s="135"/>
      <c r="D308" s="126" t="str">
        <f t="shared" si="37"/>
        <v/>
      </c>
      <c r="E308" s="136"/>
      <c r="F308" s="126" t="str">
        <f t="shared" si="38"/>
        <v/>
      </c>
      <c r="G308" s="126" t="str">
        <f t="shared" si="39"/>
        <v/>
      </c>
      <c r="H308" s="127"/>
      <c r="I308" s="127"/>
      <c r="J308" s="127"/>
      <c r="K308" s="127"/>
      <c r="L308" s="137"/>
      <c r="M308" s="138"/>
      <c r="N308" s="138"/>
      <c r="O308" s="137"/>
      <c r="P308" s="139"/>
      <c r="Q308" s="128"/>
      <c r="S308" s="118" t="str">
        <f t="shared" si="40"/>
        <v/>
      </c>
      <c r="T308" s="118" t="str">
        <f t="shared" si="41"/>
        <v/>
      </c>
      <c r="U308" s="118" t="str">
        <f t="shared" si="42"/>
        <v/>
      </c>
      <c r="AE308" s="118" t="s">
        <v>1298</v>
      </c>
      <c r="AF308" s="118" t="s">
        <v>1299</v>
      </c>
      <c r="AG308" s="118" t="str">
        <f t="shared" si="43"/>
        <v>A679077</v>
      </c>
      <c r="AH308" s="118" t="str">
        <f>VLOOKUP(AG308,[1]AKT!$C$4:$E$324,3,FALSE)</f>
        <v>0942</v>
      </c>
    </row>
    <row r="309" spans="1:34" x14ac:dyDescent="0.25">
      <c r="A309" s="135"/>
      <c r="B309" s="126" t="str">
        <f t="shared" si="36"/>
        <v/>
      </c>
      <c r="C309" s="135"/>
      <c r="D309" s="126" t="str">
        <f t="shared" si="37"/>
        <v/>
      </c>
      <c r="E309" s="136"/>
      <c r="F309" s="126" t="str">
        <f t="shared" si="38"/>
        <v/>
      </c>
      <c r="G309" s="126" t="str">
        <f t="shared" si="39"/>
        <v/>
      </c>
      <c r="H309" s="127"/>
      <c r="I309" s="127"/>
      <c r="J309" s="127"/>
      <c r="K309" s="127"/>
      <c r="L309" s="137"/>
      <c r="M309" s="138"/>
      <c r="N309" s="138"/>
      <c r="O309" s="137"/>
      <c r="P309" s="139"/>
      <c r="Q309" s="128"/>
      <c r="S309" s="118" t="str">
        <f t="shared" si="40"/>
        <v/>
      </c>
      <c r="T309" s="118" t="str">
        <f t="shared" si="41"/>
        <v/>
      </c>
      <c r="U309" s="118" t="str">
        <f t="shared" si="42"/>
        <v/>
      </c>
      <c r="AE309" s="118" t="s">
        <v>1300</v>
      </c>
      <c r="AF309" s="118" t="s">
        <v>1301</v>
      </c>
      <c r="AG309" s="118" t="str">
        <f t="shared" si="43"/>
        <v>A679077</v>
      </c>
      <c r="AH309" s="118" t="str">
        <f>VLOOKUP(AG309,[1]AKT!$C$4:$E$324,3,FALSE)</f>
        <v>0942</v>
      </c>
    </row>
    <row r="310" spans="1:34" x14ac:dyDescent="0.25">
      <c r="A310" s="135"/>
      <c r="B310" s="126" t="str">
        <f t="shared" si="36"/>
        <v/>
      </c>
      <c r="C310" s="135"/>
      <c r="D310" s="126" t="str">
        <f t="shared" si="37"/>
        <v/>
      </c>
      <c r="E310" s="136"/>
      <c r="F310" s="126" t="str">
        <f t="shared" si="38"/>
        <v/>
      </c>
      <c r="G310" s="126" t="str">
        <f t="shared" si="39"/>
        <v/>
      </c>
      <c r="H310" s="127"/>
      <c r="I310" s="127"/>
      <c r="J310" s="127"/>
      <c r="K310" s="127"/>
      <c r="L310" s="137"/>
      <c r="M310" s="138"/>
      <c r="N310" s="138"/>
      <c r="O310" s="137"/>
      <c r="P310" s="139"/>
      <c r="Q310" s="128"/>
      <c r="S310" s="118" t="str">
        <f t="shared" si="40"/>
        <v/>
      </c>
      <c r="T310" s="118" t="str">
        <f t="shared" si="41"/>
        <v/>
      </c>
      <c r="U310" s="118" t="str">
        <f t="shared" si="42"/>
        <v/>
      </c>
      <c r="AE310" s="118" t="s">
        <v>1302</v>
      </c>
      <c r="AF310" s="118" t="s">
        <v>1303</v>
      </c>
      <c r="AG310" s="118" t="str">
        <f t="shared" si="43"/>
        <v>A679077</v>
      </c>
      <c r="AH310" s="118" t="str">
        <f>VLOOKUP(AG310,[1]AKT!$C$4:$E$324,3,FALSE)</f>
        <v>0942</v>
      </c>
    </row>
    <row r="311" spans="1:34" x14ac:dyDescent="0.25">
      <c r="A311" s="135"/>
      <c r="B311" s="126" t="str">
        <f t="shared" si="36"/>
        <v/>
      </c>
      <c r="C311" s="135"/>
      <c r="D311" s="126" t="str">
        <f t="shared" si="37"/>
        <v/>
      </c>
      <c r="E311" s="136"/>
      <c r="F311" s="126" t="str">
        <f t="shared" si="38"/>
        <v/>
      </c>
      <c r="G311" s="126" t="str">
        <f t="shared" si="39"/>
        <v/>
      </c>
      <c r="H311" s="127"/>
      <c r="I311" s="127"/>
      <c r="J311" s="127"/>
      <c r="K311" s="127"/>
      <c r="L311" s="137"/>
      <c r="M311" s="138"/>
      <c r="N311" s="138"/>
      <c r="O311" s="137"/>
      <c r="P311" s="139"/>
      <c r="Q311" s="128"/>
      <c r="S311" s="118" t="str">
        <f t="shared" si="40"/>
        <v/>
      </c>
      <c r="T311" s="118" t="str">
        <f t="shared" si="41"/>
        <v/>
      </c>
      <c r="U311" s="118" t="str">
        <f t="shared" si="42"/>
        <v/>
      </c>
      <c r="AE311" s="118" t="s">
        <v>1304</v>
      </c>
      <c r="AF311" s="118" t="s">
        <v>1305</v>
      </c>
      <c r="AG311" s="118" t="str">
        <f t="shared" si="43"/>
        <v>A679077</v>
      </c>
      <c r="AH311" s="118" t="str">
        <f>VLOOKUP(AG311,[1]AKT!$C$4:$E$324,3,FALSE)</f>
        <v>0942</v>
      </c>
    </row>
    <row r="312" spans="1:34" x14ac:dyDescent="0.25">
      <c r="A312" s="135"/>
      <c r="B312" s="126" t="str">
        <f t="shared" si="36"/>
        <v/>
      </c>
      <c r="C312" s="135"/>
      <c r="D312" s="126" t="str">
        <f t="shared" si="37"/>
        <v/>
      </c>
      <c r="E312" s="136"/>
      <c r="F312" s="126" t="str">
        <f t="shared" si="38"/>
        <v/>
      </c>
      <c r="G312" s="126" t="str">
        <f t="shared" si="39"/>
        <v/>
      </c>
      <c r="H312" s="127"/>
      <c r="I312" s="127"/>
      <c r="J312" s="127"/>
      <c r="K312" s="127"/>
      <c r="L312" s="137"/>
      <c r="M312" s="138"/>
      <c r="N312" s="138"/>
      <c r="O312" s="137"/>
      <c r="P312" s="139"/>
      <c r="Q312" s="128"/>
      <c r="S312" s="118" t="str">
        <f t="shared" si="40"/>
        <v/>
      </c>
      <c r="T312" s="118" t="str">
        <f t="shared" si="41"/>
        <v/>
      </c>
      <c r="U312" s="118" t="str">
        <f t="shared" si="42"/>
        <v/>
      </c>
      <c r="AE312" s="118" t="s">
        <v>1306</v>
      </c>
      <c r="AF312" s="118" t="s">
        <v>1307</v>
      </c>
      <c r="AG312" s="118" t="str">
        <f t="shared" si="43"/>
        <v>A679077</v>
      </c>
      <c r="AH312" s="118" t="str">
        <f>VLOOKUP(AG312,[1]AKT!$C$4:$E$324,3,FALSE)</f>
        <v>0942</v>
      </c>
    </row>
    <row r="313" spans="1:34" x14ac:dyDescent="0.25">
      <c r="A313" s="135"/>
      <c r="B313" s="126" t="str">
        <f t="shared" si="36"/>
        <v/>
      </c>
      <c r="C313" s="135"/>
      <c r="D313" s="126" t="str">
        <f t="shared" si="37"/>
        <v/>
      </c>
      <c r="E313" s="136"/>
      <c r="F313" s="126" t="str">
        <f t="shared" si="38"/>
        <v/>
      </c>
      <c r="G313" s="126" t="str">
        <f t="shared" si="39"/>
        <v/>
      </c>
      <c r="H313" s="127"/>
      <c r="I313" s="127"/>
      <c r="J313" s="127"/>
      <c r="K313" s="127"/>
      <c r="L313" s="137"/>
      <c r="M313" s="138"/>
      <c r="N313" s="138"/>
      <c r="O313" s="137"/>
      <c r="P313" s="139"/>
      <c r="Q313" s="128"/>
      <c r="S313" s="118" t="str">
        <f t="shared" si="40"/>
        <v/>
      </c>
      <c r="T313" s="118" t="str">
        <f t="shared" si="41"/>
        <v/>
      </c>
      <c r="U313" s="118" t="str">
        <f t="shared" si="42"/>
        <v/>
      </c>
      <c r="AE313" s="118" t="s">
        <v>1308</v>
      </c>
      <c r="AF313" s="118" t="s">
        <v>1309</v>
      </c>
      <c r="AG313" s="118" t="str">
        <f t="shared" si="43"/>
        <v>A679077</v>
      </c>
      <c r="AH313" s="118" t="str">
        <f>VLOOKUP(AG313,[1]AKT!$C$4:$E$324,3,FALSE)</f>
        <v>0942</v>
      </c>
    </row>
    <row r="314" spans="1:34" x14ac:dyDescent="0.25">
      <c r="A314" s="135"/>
      <c r="B314" s="126" t="str">
        <f t="shared" si="36"/>
        <v/>
      </c>
      <c r="C314" s="135"/>
      <c r="D314" s="126" t="str">
        <f t="shared" si="37"/>
        <v/>
      </c>
      <c r="E314" s="136"/>
      <c r="F314" s="126" t="str">
        <f t="shared" si="38"/>
        <v/>
      </c>
      <c r="G314" s="126" t="str">
        <f t="shared" si="39"/>
        <v/>
      </c>
      <c r="H314" s="127"/>
      <c r="I314" s="127"/>
      <c r="J314" s="127"/>
      <c r="K314" s="127"/>
      <c r="L314" s="137"/>
      <c r="M314" s="138"/>
      <c r="N314" s="138"/>
      <c r="O314" s="137"/>
      <c r="P314" s="139"/>
      <c r="Q314" s="128"/>
      <c r="S314" s="118" t="str">
        <f t="shared" si="40"/>
        <v/>
      </c>
      <c r="T314" s="118" t="str">
        <f t="shared" si="41"/>
        <v/>
      </c>
      <c r="U314" s="118" t="str">
        <f t="shared" si="42"/>
        <v/>
      </c>
      <c r="AE314" s="118" t="s">
        <v>1310</v>
      </c>
      <c r="AF314" s="118" t="s">
        <v>1311</v>
      </c>
      <c r="AG314" s="118" t="str">
        <f t="shared" si="43"/>
        <v>A679077</v>
      </c>
      <c r="AH314" s="118" t="str">
        <f>VLOOKUP(AG314,[1]AKT!$C$4:$E$324,3,FALSE)</f>
        <v>0942</v>
      </c>
    </row>
    <row r="315" spans="1:34" x14ac:dyDescent="0.25">
      <c r="A315" s="135"/>
      <c r="B315" s="126" t="str">
        <f t="shared" si="36"/>
        <v/>
      </c>
      <c r="C315" s="135"/>
      <c r="D315" s="126" t="str">
        <f t="shared" si="37"/>
        <v/>
      </c>
      <c r="E315" s="136"/>
      <c r="F315" s="126" t="str">
        <f t="shared" si="38"/>
        <v/>
      </c>
      <c r="G315" s="126" t="str">
        <f t="shared" si="39"/>
        <v/>
      </c>
      <c r="H315" s="127"/>
      <c r="I315" s="127"/>
      <c r="J315" s="127"/>
      <c r="K315" s="127"/>
      <c r="L315" s="137"/>
      <c r="M315" s="138"/>
      <c r="N315" s="138"/>
      <c r="O315" s="137"/>
      <c r="P315" s="139"/>
      <c r="Q315" s="128"/>
      <c r="S315" s="118" t="str">
        <f t="shared" si="40"/>
        <v/>
      </c>
      <c r="T315" s="118" t="str">
        <f t="shared" si="41"/>
        <v/>
      </c>
      <c r="U315" s="118" t="str">
        <f t="shared" si="42"/>
        <v/>
      </c>
      <c r="AE315" s="118" t="s">
        <v>1312</v>
      </c>
      <c r="AF315" s="118" t="s">
        <v>1313</v>
      </c>
      <c r="AG315" s="118" t="str">
        <f t="shared" si="43"/>
        <v>A679077</v>
      </c>
      <c r="AH315" s="118" t="str">
        <f>VLOOKUP(AG315,[1]AKT!$C$4:$E$324,3,FALSE)</f>
        <v>0942</v>
      </c>
    </row>
    <row r="316" spans="1:34" x14ac:dyDescent="0.25">
      <c r="A316" s="135"/>
      <c r="B316" s="126" t="str">
        <f t="shared" si="36"/>
        <v/>
      </c>
      <c r="C316" s="135"/>
      <c r="D316" s="126" t="str">
        <f t="shared" si="37"/>
        <v/>
      </c>
      <c r="E316" s="136"/>
      <c r="F316" s="126" t="str">
        <f t="shared" si="38"/>
        <v/>
      </c>
      <c r="G316" s="126" t="str">
        <f t="shared" si="39"/>
        <v/>
      </c>
      <c r="H316" s="127"/>
      <c r="I316" s="127"/>
      <c r="J316" s="127"/>
      <c r="K316" s="127"/>
      <c r="L316" s="137"/>
      <c r="M316" s="138"/>
      <c r="N316" s="138"/>
      <c r="O316" s="137"/>
      <c r="P316" s="139"/>
      <c r="Q316" s="128"/>
      <c r="S316" s="118" t="str">
        <f t="shared" si="40"/>
        <v/>
      </c>
      <c r="T316" s="118" t="str">
        <f t="shared" si="41"/>
        <v/>
      </c>
      <c r="U316" s="118" t="str">
        <f t="shared" si="42"/>
        <v/>
      </c>
      <c r="AE316" s="118" t="s">
        <v>1314</v>
      </c>
      <c r="AF316" s="118" t="s">
        <v>1313</v>
      </c>
      <c r="AG316" s="118" t="str">
        <f t="shared" si="43"/>
        <v>A679077</v>
      </c>
      <c r="AH316" s="118" t="str">
        <f>VLOOKUP(AG316,[1]AKT!$C$4:$E$324,3,FALSE)</f>
        <v>0942</v>
      </c>
    </row>
    <row r="317" spans="1:34" x14ac:dyDescent="0.25">
      <c r="A317" s="135"/>
      <c r="B317" s="126" t="str">
        <f t="shared" si="36"/>
        <v/>
      </c>
      <c r="C317" s="135"/>
      <c r="D317" s="126" t="str">
        <f t="shared" si="37"/>
        <v/>
      </c>
      <c r="E317" s="136"/>
      <c r="F317" s="126" t="str">
        <f t="shared" si="38"/>
        <v/>
      </c>
      <c r="G317" s="126" t="str">
        <f t="shared" si="39"/>
        <v/>
      </c>
      <c r="H317" s="127"/>
      <c r="I317" s="127"/>
      <c r="J317" s="127"/>
      <c r="K317" s="127"/>
      <c r="L317" s="137"/>
      <c r="M317" s="138"/>
      <c r="N317" s="138"/>
      <c r="O317" s="137"/>
      <c r="P317" s="139"/>
      <c r="Q317" s="128"/>
      <c r="S317" s="118" t="str">
        <f t="shared" si="40"/>
        <v/>
      </c>
      <c r="T317" s="118" t="str">
        <f t="shared" si="41"/>
        <v/>
      </c>
      <c r="U317" s="118" t="str">
        <f t="shared" si="42"/>
        <v/>
      </c>
      <c r="AE317" s="118" t="s">
        <v>1315</v>
      </c>
      <c r="AF317" s="118" t="s">
        <v>1316</v>
      </c>
      <c r="AG317" s="118" t="str">
        <f t="shared" si="43"/>
        <v>A679077</v>
      </c>
      <c r="AH317" s="118" t="str">
        <f>VLOOKUP(AG317,[1]AKT!$C$4:$E$324,3,FALSE)</f>
        <v>0942</v>
      </c>
    </row>
    <row r="318" spans="1:34" x14ac:dyDescent="0.25">
      <c r="A318" s="135"/>
      <c r="B318" s="126" t="str">
        <f t="shared" si="36"/>
        <v/>
      </c>
      <c r="C318" s="135"/>
      <c r="D318" s="126" t="str">
        <f t="shared" si="37"/>
        <v/>
      </c>
      <c r="E318" s="136"/>
      <c r="F318" s="126" t="str">
        <f t="shared" si="38"/>
        <v/>
      </c>
      <c r="G318" s="126" t="str">
        <f t="shared" si="39"/>
        <v/>
      </c>
      <c r="H318" s="127"/>
      <c r="I318" s="127"/>
      <c r="J318" s="127"/>
      <c r="K318" s="127"/>
      <c r="L318" s="137"/>
      <c r="M318" s="138"/>
      <c r="N318" s="138"/>
      <c r="O318" s="137"/>
      <c r="P318" s="139"/>
      <c r="Q318" s="128"/>
      <c r="S318" s="118" t="str">
        <f t="shared" si="40"/>
        <v/>
      </c>
      <c r="T318" s="118" t="str">
        <f t="shared" si="41"/>
        <v/>
      </c>
      <c r="U318" s="118" t="str">
        <f t="shared" si="42"/>
        <v/>
      </c>
      <c r="AE318" s="118" t="s">
        <v>1317</v>
      </c>
      <c r="AF318" s="118" t="s">
        <v>1316</v>
      </c>
      <c r="AG318" s="118" t="str">
        <f t="shared" si="43"/>
        <v>A679077</v>
      </c>
      <c r="AH318" s="118" t="str">
        <f>VLOOKUP(AG318,[1]AKT!$C$4:$E$324,3,FALSE)</f>
        <v>0942</v>
      </c>
    </row>
    <row r="319" spans="1:34" x14ac:dyDescent="0.25">
      <c r="A319" s="135"/>
      <c r="B319" s="126" t="str">
        <f t="shared" si="36"/>
        <v/>
      </c>
      <c r="C319" s="135"/>
      <c r="D319" s="126" t="str">
        <f t="shared" si="37"/>
        <v/>
      </c>
      <c r="E319" s="136"/>
      <c r="F319" s="126" t="str">
        <f t="shared" si="38"/>
        <v/>
      </c>
      <c r="G319" s="126" t="str">
        <f t="shared" si="39"/>
        <v/>
      </c>
      <c r="H319" s="127"/>
      <c r="I319" s="127"/>
      <c r="J319" s="127"/>
      <c r="K319" s="127"/>
      <c r="L319" s="137"/>
      <c r="M319" s="138"/>
      <c r="N319" s="138"/>
      <c r="O319" s="137"/>
      <c r="P319" s="139"/>
      <c r="Q319" s="128"/>
      <c r="S319" s="118" t="str">
        <f t="shared" si="40"/>
        <v/>
      </c>
      <c r="T319" s="118" t="str">
        <f t="shared" si="41"/>
        <v/>
      </c>
      <c r="U319" s="118" t="str">
        <f t="shared" si="42"/>
        <v/>
      </c>
      <c r="AE319" s="118" t="s">
        <v>1318</v>
      </c>
      <c r="AF319" s="118" t="s">
        <v>1319</v>
      </c>
      <c r="AG319" s="118" t="str">
        <f t="shared" si="43"/>
        <v>A679077</v>
      </c>
      <c r="AH319" s="118" t="str">
        <f>VLOOKUP(AG319,[1]AKT!$C$4:$E$324,3,FALSE)</f>
        <v>0942</v>
      </c>
    </row>
    <row r="320" spans="1:34" x14ac:dyDescent="0.25">
      <c r="A320" s="135"/>
      <c r="B320" s="126" t="str">
        <f t="shared" si="36"/>
        <v/>
      </c>
      <c r="C320" s="135"/>
      <c r="D320" s="126" t="str">
        <f t="shared" si="37"/>
        <v/>
      </c>
      <c r="E320" s="136"/>
      <c r="F320" s="126" t="str">
        <f t="shared" si="38"/>
        <v/>
      </c>
      <c r="G320" s="126" t="str">
        <f t="shared" si="39"/>
        <v/>
      </c>
      <c r="H320" s="127"/>
      <c r="I320" s="127"/>
      <c r="J320" s="127"/>
      <c r="K320" s="127"/>
      <c r="L320" s="137"/>
      <c r="M320" s="138"/>
      <c r="N320" s="138"/>
      <c r="O320" s="137"/>
      <c r="P320" s="139"/>
      <c r="Q320" s="128"/>
      <c r="S320" s="118" t="str">
        <f t="shared" si="40"/>
        <v/>
      </c>
      <c r="T320" s="118" t="str">
        <f t="shared" si="41"/>
        <v/>
      </c>
      <c r="U320" s="118" t="str">
        <f t="shared" si="42"/>
        <v/>
      </c>
      <c r="AE320" s="118" t="s">
        <v>1320</v>
      </c>
      <c r="AF320" s="118" t="s">
        <v>1321</v>
      </c>
      <c r="AG320" s="118" t="str">
        <f t="shared" si="43"/>
        <v>A679077</v>
      </c>
      <c r="AH320" s="118" t="str">
        <f>VLOOKUP(AG320,[1]AKT!$C$4:$E$324,3,FALSE)</f>
        <v>0942</v>
      </c>
    </row>
    <row r="321" spans="1:34" x14ac:dyDescent="0.25">
      <c r="A321" s="135"/>
      <c r="B321" s="126" t="str">
        <f t="shared" si="36"/>
        <v/>
      </c>
      <c r="C321" s="135"/>
      <c r="D321" s="126" t="str">
        <f t="shared" si="37"/>
        <v/>
      </c>
      <c r="E321" s="136"/>
      <c r="F321" s="126" t="str">
        <f t="shared" si="38"/>
        <v/>
      </c>
      <c r="G321" s="126" t="str">
        <f t="shared" si="39"/>
        <v/>
      </c>
      <c r="H321" s="127"/>
      <c r="I321" s="127"/>
      <c r="J321" s="127"/>
      <c r="K321" s="127"/>
      <c r="L321" s="137"/>
      <c r="M321" s="138"/>
      <c r="N321" s="138"/>
      <c r="O321" s="137"/>
      <c r="P321" s="139"/>
      <c r="Q321" s="128"/>
      <c r="S321" s="118" t="str">
        <f t="shared" si="40"/>
        <v/>
      </c>
      <c r="T321" s="118" t="str">
        <f t="shared" si="41"/>
        <v/>
      </c>
      <c r="U321" s="118" t="str">
        <f t="shared" si="42"/>
        <v/>
      </c>
      <c r="AE321" s="118" t="s">
        <v>1322</v>
      </c>
      <c r="AF321" s="118" t="s">
        <v>1323</v>
      </c>
      <c r="AG321" s="118" t="str">
        <f t="shared" si="43"/>
        <v>A679077</v>
      </c>
      <c r="AH321" s="118" t="str">
        <f>VLOOKUP(AG321,[1]AKT!$C$4:$E$324,3,FALSE)</f>
        <v>0942</v>
      </c>
    </row>
    <row r="322" spans="1:34" x14ac:dyDescent="0.25">
      <c r="A322" s="135"/>
      <c r="B322" s="126" t="str">
        <f t="shared" si="36"/>
        <v/>
      </c>
      <c r="C322" s="135"/>
      <c r="D322" s="126" t="str">
        <f t="shared" si="37"/>
        <v/>
      </c>
      <c r="E322" s="136"/>
      <c r="F322" s="126" t="str">
        <f t="shared" si="38"/>
        <v/>
      </c>
      <c r="G322" s="126" t="str">
        <f t="shared" si="39"/>
        <v/>
      </c>
      <c r="H322" s="127"/>
      <c r="I322" s="127"/>
      <c r="J322" s="127"/>
      <c r="K322" s="127"/>
      <c r="L322" s="137"/>
      <c r="M322" s="138"/>
      <c r="N322" s="138"/>
      <c r="O322" s="137"/>
      <c r="P322" s="139"/>
      <c r="Q322" s="128"/>
      <c r="S322" s="118" t="str">
        <f t="shared" si="40"/>
        <v/>
      </c>
      <c r="T322" s="118" t="str">
        <f t="shared" si="41"/>
        <v/>
      </c>
      <c r="U322" s="118" t="str">
        <f t="shared" si="42"/>
        <v/>
      </c>
      <c r="AE322" s="118" t="s">
        <v>1324</v>
      </c>
      <c r="AF322" s="118" t="s">
        <v>1325</v>
      </c>
      <c r="AG322" s="118" t="str">
        <f t="shared" si="43"/>
        <v>A679077</v>
      </c>
      <c r="AH322" s="118" t="str">
        <f>VLOOKUP(AG322,[1]AKT!$C$4:$E$324,3,FALSE)</f>
        <v>0942</v>
      </c>
    </row>
    <row r="323" spans="1:34" x14ac:dyDescent="0.25">
      <c r="A323" s="135"/>
      <c r="B323" s="126" t="str">
        <f t="shared" ref="B323:B386" si="44">IFERROR(VLOOKUP(A323,$V$6:$W$23,2,FALSE),"")</f>
        <v/>
      </c>
      <c r="C323" s="135"/>
      <c r="D323" s="126" t="str">
        <f t="shared" ref="D323:D386" si="45">IFERROR(VLOOKUP(C323,$Y$5:$AA$129,2,FALSE),"")</f>
        <v/>
      </c>
      <c r="E323" s="136"/>
      <c r="F323" s="126" t="str">
        <f t="shared" ref="F323:F386" si="46">IFERROR(VLOOKUP(E323,$AE$6:$AF$1090,2,FALSE),"")</f>
        <v/>
      </c>
      <c r="G323" s="126" t="str">
        <f t="shared" ref="G323:G386" si="47">IFERROR(VLOOKUP(E323,$AE$6:$AH$1090,4,FALSE),"")</f>
        <v/>
      </c>
      <c r="H323" s="127"/>
      <c r="I323" s="127"/>
      <c r="J323" s="127"/>
      <c r="K323" s="127"/>
      <c r="L323" s="137"/>
      <c r="M323" s="138"/>
      <c r="N323" s="138"/>
      <c r="O323" s="137"/>
      <c r="P323" s="139"/>
      <c r="Q323" s="128"/>
      <c r="S323" s="118" t="str">
        <f t="shared" ref="S323:S386" si="48">LEFT(C323,3)</f>
        <v/>
      </c>
      <c r="T323" s="118" t="str">
        <f t="shared" ref="T323:T386" si="49">LEFT(C323,2)</f>
        <v/>
      </c>
      <c r="U323" s="118" t="str">
        <f t="shared" ref="U323:U386" si="50">MID(G323,2,2)</f>
        <v/>
      </c>
      <c r="AE323" s="118" t="s">
        <v>1326</v>
      </c>
      <c r="AF323" s="118" t="s">
        <v>1327</v>
      </c>
      <c r="AG323" s="118" t="str">
        <f t="shared" si="43"/>
        <v>A679077</v>
      </c>
      <c r="AH323" s="118" t="str">
        <f>VLOOKUP(AG323,[1]AKT!$C$4:$E$324,3,FALSE)</f>
        <v>0942</v>
      </c>
    </row>
    <row r="324" spans="1:34" x14ac:dyDescent="0.25">
      <c r="A324" s="135"/>
      <c r="B324" s="126" t="str">
        <f t="shared" si="44"/>
        <v/>
      </c>
      <c r="C324" s="135"/>
      <c r="D324" s="126" t="str">
        <f t="shared" si="45"/>
        <v/>
      </c>
      <c r="E324" s="136"/>
      <c r="F324" s="126" t="str">
        <f t="shared" si="46"/>
        <v/>
      </c>
      <c r="G324" s="126" t="str">
        <f t="shared" si="47"/>
        <v/>
      </c>
      <c r="H324" s="127"/>
      <c r="I324" s="127"/>
      <c r="J324" s="127"/>
      <c r="K324" s="127"/>
      <c r="L324" s="137"/>
      <c r="M324" s="138"/>
      <c r="N324" s="138"/>
      <c r="O324" s="137"/>
      <c r="P324" s="139"/>
      <c r="Q324" s="128"/>
      <c r="S324" s="118" t="str">
        <f t="shared" si="48"/>
        <v/>
      </c>
      <c r="T324" s="118" t="str">
        <f t="shared" si="49"/>
        <v/>
      </c>
      <c r="U324" s="118" t="str">
        <f t="shared" si="50"/>
        <v/>
      </c>
      <c r="AE324" s="118" t="s">
        <v>1328</v>
      </c>
      <c r="AF324" s="118" t="s">
        <v>1329</v>
      </c>
      <c r="AG324" s="118" t="str">
        <f t="shared" si="43"/>
        <v>A679077</v>
      </c>
      <c r="AH324" s="118" t="str">
        <f>VLOOKUP(AG324,[1]AKT!$C$4:$E$324,3,FALSE)</f>
        <v>0942</v>
      </c>
    </row>
    <row r="325" spans="1:34" x14ac:dyDescent="0.25">
      <c r="A325" s="135"/>
      <c r="B325" s="126" t="str">
        <f t="shared" si="44"/>
        <v/>
      </c>
      <c r="C325" s="135"/>
      <c r="D325" s="126" t="str">
        <f t="shared" si="45"/>
        <v/>
      </c>
      <c r="E325" s="136"/>
      <c r="F325" s="126" t="str">
        <f t="shared" si="46"/>
        <v/>
      </c>
      <c r="G325" s="126" t="str">
        <f t="shared" si="47"/>
        <v/>
      </c>
      <c r="H325" s="127"/>
      <c r="I325" s="127"/>
      <c r="J325" s="127"/>
      <c r="K325" s="127"/>
      <c r="L325" s="137"/>
      <c r="M325" s="138"/>
      <c r="N325" s="138"/>
      <c r="O325" s="137"/>
      <c r="P325" s="139"/>
      <c r="Q325" s="128"/>
      <c r="S325" s="118" t="str">
        <f t="shared" si="48"/>
        <v/>
      </c>
      <c r="T325" s="118" t="str">
        <f t="shared" si="49"/>
        <v/>
      </c>
      <c r="U325" s="118" t="str">
        <f t="shared" si="50"/>
        <v/>
      </c>
      <c r="AE325" s="118" t="s">
        <v>1330</v>
      </c>
      <c r="AF325" s="118" t="s">
        <v>1331</v>
      </c>
      <c r="AG325" s="118" t="str">
        <f t="shared" si="43"/>
        <v>A679077</v>
      </c>
      <c r="AH325" s="118" t="str">
        <f>VLOOKUP(AG325,[1]AKT!$C$4:$E$324,3,FALSE)</f>
        <v>0942</v>
      </c>
    </row>
    <row r="326" spans="1:34" x14ac:dyDescent="0.25">
      <c r="A326" s="135"/>
      <c r="B326" s="126" t="str">
        <f t="shared" si="44"/>
        <v/>
      </c>
      <c r="C326" s="135"/>
      <c r="D326" s="126" t="str">
        <f t="shared" si="45"/>
        <v/>
      </c>
      <c r="E326" s="136"/>
      <c r="F326" s="126" t="str">
        <f t="shared" si="46"/>
        <v/>
      </c>
      <c r="G326" s="126" t="str">
        <f t="shared" si="47"/>
        <v/>
      </c>
      <c r="H326" s="127"/>
      <c r="I326" s="127"/>
      <c r="J326" s="127"/>
      <c r="K326" s="127"/>
      <c r="L326" s="137"/>
      <c r="M326" s="138"/>
      <c r="N326" s="138"/>
      <c r="O326" s="137"/>
      <c r="P326" s="139"/>
      <c r="Q326" s="128"/>
      <c r="S326" s="118" t="str">
        <f t="shared" si="48"/>
        <v/>
      </c>
      <c r="T326" s="118" t="str">
        <f t="shared" si="49"/>
        <v/>
      </c>
      <c r="U326" s="118" t="str">
        <f t="shared" si="50"/>
        <v/>
      </c>
      <c r="AE326" s="118" t="s">
        <v>1332</v>
      </c>
      <c r="AF326" s="118" t="s">
        <v>1333</v>
      </c>
      <c r="AG326" s="118" t="str">
        <f t="shared" si="43"/>
        <v>A679077</v>
      </c>
      <c r="AH326" s="118" t="str">
        <f>VLOOKUP(AG326,[1]AKT!$C$4:$E$324,3,FALSE)</f>
        <v>0942</v>
      </c>
    </row>
    <row r="327" spans="1:34" x14ac:dyDescent="0.25">
      <c r="A327" s="135"/>
      <c r="B327" s="126" t="str">
        <f t="shared" si="44"/>
        <v/>
      </c>
      <c r="C327" s="135"/>
      <c r="D327" s="126" t="str">
        <f t="shared" si="45"/>
        <v/>
      </c>
      <c r="E327" s="136"/>
      <c r="F327" s="126" t="str">
        <f t="shared" si="46"/>
        <v/>
      </c>
      <c r="G327" s="126" t="str">
        <f t="shared" si="47"/>
        <v/>
      </c>
      <c r="H327" s="127"/>
      <c r="I327" s="127"/>
      <c r="J327" s="127"/>
      <c r="K327" s="127"/>
      <c r="L327" s="137"/>
      <c r="M327" s="138"/>
      <c r="N327" s="138"/>
      <c r="O327" s="137"/>
      <c r="P327" s="139"/>
      <c r="Q327" s="128"/>
      <c r="S327" s="118" t="str">
        <f t="shared" si="48"/>
        <v/>
      </c>
      <c r="T327" s="118" t="str">
        <f t="shared" si="49"/>
        <v/>
      </c>
      <c r="U327" s="118" t="str">
        <f t="shared" si="50"/>
        <v/>
      </c>
      <c r="AE327" s="118" t="s">
        <v>1334</v>
      </c>
      <c r="AF327" s="118" t="s">
        <v>1335</v>
      </c>
      <c r="AG327" s="118" t="str">
        <f t="shared" si="43"/>
        <v>A679077</v>
      </c>
      <c r="AH327" s="118" t="str">
        <f>VLOOKUP(AG327,[1]AKT!$C$4:$E$324,3,FALSE)</f>
        <v>0942</v>
      </c>
    </row>
    <row r="328" spans="1:34" x14ac:dyDescent="0.25">
      <c r="A328" s="135"/>
      <c r="B328" s="126" t="str">
        <f t="shared" si="44"/>
        <v/>
      </c>
      <c r="C328" s="135"/>
      <c r="D328" s="126" t="str">
        <f t="shared" si="45"/>
        <v/>
      </c>
      <c r="E328" s="136"/>
      <c r="F328" s="126" t="str">
        <f t="shared" si="46"/>
        <v/>
      </c>
      <c r="G328" s="126" t="str">
        <f t="shared" si="47"/>
        <v/>
      </c>
      <c r="H328" s="127"/>
      <c r="I328" s="127"/>
      <c r="J328" s="127"/>
      <c r="K328" s="127"/>
      <c r="L328" s="137"/>
      <c r="M328" s="138"/>
      <c r="N328" s="138"/>
      <c r="O328" s="137"/>
      <c r="P328" s="139"/>
      <c r="Q328" s="128"/>
      <c r="S328" s="118" t="str">
        <f t="shared" si="48"/>
        <v/>
      </c>
      <c r="T328" s="118" t="str">
        <f t="shared" si="49"/>
        <v/>
      </c>
      <c r="U328" s="118" t="str">
        <f t="shared" si="50"/>
        <v/>
      </c>
      <c r="AE328" s="118" t="s">
        <v>1336</v>
      </c>
      <c r="AF328" s="118" t="s">
        <v>1337</v>
      </c>
      <c r="AG328" s="118" t="str">
        <f t="shared" ref="AG328:AG391" si="51">LEFT(AE328,7)</f>
        <v>A679077</v>
      </c>
      <c r="AH328" s="118" t="str">
        <f>VLOOKUP(AG328,[1]AKT!$C$4:$E$324,3,FALSE)</f>
        <v>0942</v>
      </c>
    </row>
    <row r="329" spans="1:34" x14ac:dyDescent="0.25">
      <c r="A329" s="135"/>
      <c r="B329" s="126" t="str">
        <f t="shared" si="44"/>
        <v/>
      </c>
      <c r="C329" s="135"/>
      <c r="D329" s="126" t="str">
        <f t="shared" si="45"/>
        <v/>
      </c>
      <c r="E329" s="136"/>
      <c r="F329" s="126" t="str">
        <f t="shared" si="46"/>
        <v/>
      </c>
      <c r="G329" s="126" t="str">
        <f t="shared" si="47"/>
        <v/>
      </c>
      <c r="H329" s="127"/>
      <c r="I329" s="127"/>
      <c r="J329" s="127"/>
      <c r="K329" s="127"/>
      <c r="L329" s="137"/>
      <c r="M329" s="138"/>
      <c r="N329" s="138"/>
      <c r="O329" s="137"/>
      <c r="P329" s="139"/>
      <c r="Q329" s="128"/>
      <c r="S329" s="118" t="str">
        <f t="shared" si="48"/>
        <v/>
      </c>
      <c r="T329" s="118" t="str">
        <f t="shared" si="49"/>
        <v/>
      </c>
      <c r="U329" s="118" t="str">
        <f t="shared" si="50"/>
        <v/>
      </c>
      <c r="AE329" s="118" t="s">
        <v>1338</v>
      </c>
      <c r="AF329" s="118" t="s">
        <v>1339</v>
      </c>
      <c r="AG329" s="118" t="str">
        <f t="shared" si="51"/>
        <v>A679077</v>
      </c>
      <c r="AH329" s="118" t="str">
        <f>VLOOKUP(AG329,[1]AKT!$C$4:$E$324,3,FALSE)</f>
        <v>0942</v>
      </c>
    </row>
    <row r="330" spans="1:34" x14ac:dyDescent="0.25">
      <c r="A330" s="135"/>
      <c r="B330" s="126" t="str">
        <f t="shared" si="44"/>
        <v/>
      </c>
      <c r="C330" s="135"/>
      <c r="D330" s="126" t="str">
        <f t="shared" si="45"/>
        <v/>
      </c>
      <c r="E330" s="136"/>
      <c r="F330" s="126" t="str">
        <f t="shared" si="46"/>
        <v/>
      </c>
      <c r="G330" s="126" t="str">
        <f t="shared" si="47"/>
        <v/>
      </c>
      <c r="H330" s="127"/>
      <c r="I330" s="127"/>
      <c r="J330" s="127"/>
      <c r="K330" s="127"/>
      <c r="L330" s="137"/>
      <c r="M330" s="138"/>
      <c r="N330" s="138"/>
      <c r="O330" s="137"/>
      <c r="P330" s="139"/>
      <c r="Q330" s="128"/>
      <c r="S330" s="118" t="str">
        <f t="shared" si="48"/>
        <v/>
      </c>
      <c r="T330" s="118" t="str">
        <f t="shared" si="49"/>
        <v/>
      </c>
      <c r="U330" s="118" t="str">
        <f t="shared" si="50"/>
        <v/>
      </c>
      <c r="AE330" s="118" t="s">
        <v>1340</v>
      </c>
      <c r="AF330" s="118" t="s">
        <v>1341</v>
      </c>
      <c r="AG330" s="118" t="str">
        <f t="shared" si="51"/>
        <v>A679077</v>
      </c>
      <c r="AH330" s="118" t="str">
        <f>VLOOKUP(AG330,[1]AKT!$C$4:$E$324,3,FALSE)</f>
        <v>0942</v>
      </c>
    </row>
    <row r="331" spans="1:34" x14ac:dyDescent="0.25">
      <c r="A331" s="135"/>
      <c r="B331" s="126" t="str">
        <f t="shared" si="44"/>
        <v/>
      </c>
      <c r="C331" s="135"/>
      <c r="D331" s="126" t="str">
        <f t="shared" si="45"/>
        <v/>
      </c>
      <c r="E331" s="136"/>
      <c r="F331" s="126" t="str">
        <f t="shared" si="46"/>
        <v/>
      </c>
      <c r="G331" s="126" t="str">
        <f t="shared" si="47"/>
        <v/>
      </c>
      <c r="H331" s="127"/>
      <c r="I331" s="127"/>
      <c r="J331" s="127"/>
      <c r="K331" s="127"/>
      <c r="L331" s="137"/>
      <c r="M331" s="138"/>
      <c r="N331" s="138"/>
      <c r="O331" s="137"/>
      <c r="P331" s="139"/>
      <c r="Q331" s="128"/>
      <c r="S331" s="118" t="str">
        <f t="shared" si="48"/>
        <v/>
      </c>
      <c r="T331" s="118" t="str">
        <f t="shared" si="49"/>
        <v/>
      </c>
      <c r="U331" s="118" t="str">
        <f t="shared" si="50"/>
        <v/>
      </c>
      <c r="AE331" s="118" t="s">
        <v>1342</v>
      </c>
      <c r="AF331" s="118" t="s">
        <v>1343</v>
      </c>
      <c r="AG331" s="118" t="str">
        <f t="shared" si="51"/>
        <v>A679077</v>
      </c>
      <c r="AH331" s="118" t="str">
        <f>VLOOKUP(AG331,[1]AKT!$C$4:$E$324,3,FALSE)</f>
        <v>0942</v>
      </c>
    </row>
    <row r="332" spans="1:34" x14ac:dyDescent="0.25">
      <c r="A332" s="135"/>
      <c r="B332" s="126" t="str">
        <f t="shared" si="44"/>
        <v/>
      </c>
      <c r="C332" s="135"/>
      <c r="D332" s="126" t="str">
        <f t="shared" si="45"/>
        <v/>
      </c>
      <c r="E332" s="136"/>
      <c r="F332" s="126" t="str">
        <f t="shared" si="46"/>
        <v/>
      </c>
      <c r="G332" s="126" t="str">
        <f t="shared" si="47"/>
        <v/>
      </c>
      <c r="H332" s="127"/>
      <c r="I332" s="127"/>
      <c r="J332" s="127"/>
      <c r="K332" s="127"/>
      <c r="L332" s="137"/>
      <c r="M332" s="138"/>
      <c r="N332" s="138"/>
      <c r="O332" s="137"/>
      <c r="P332" s="139"/>
      <c r="Q332" s="128"/>
      <c r="S332" s="118" t="str">
        <f t="shared" si="48"/>
        <v/>
      </c>
      <c r="T332" s="118" t="str">
        <f t="shared" si="49"/>
        <v/>
      </c>
      <c r="U332" s="118" t="str">
        <f t="shared" si="50"/>
        <v/>
      </c>
      <c r="AE332" s="118" t="s">
        <v>1344</v>
      </c>
      <c r="AF332" s="118" t="s">
        <v>1345</v>
      </c>
      <c r="AG332" s="118" t="str">
        <f t="shared" si="51"/>
        <v>A679077</v>
      </c>
      <c r="AH332" s="118" t="str">
        <f>VLOOKUP(AG332,[1]AKT!$C$4:$E$324,3,FALSE)</f>
        <v>0942</v>
      </c>
    </row>
    <row r="333" spans="1:34" x14ac:dyDescent="0.25">
      <c r="A333" s="135"/>
      <c r="B333" s="126" t="str">
        <f t="shared" si="44"/>
        <v/>
      </c>
      <c r="C333" s="135"/>
      <c r="D333" s="126" t="str">
        <f t="shared" si="45"/>
        <v/>
      </c>
      <c r="E333" s="136"/>
      <c r="F333" s="126" t="str">
        <f t="shared" si="46"/>
        <v/>
      </c>
      <c r="G333" s="126" t="str">
        <f t="shared" si="47"/>
        <v/>
      </c>
      <c r="H333" s="127"/>
      <c r="I333" s="127"/>
      <c r="J333" s="127"/>
      <c r="K333" s="127"/>
      <c r="L333" s="137"/>
      <c r="M333" s="138"/>
      <c r="N333" s="138"/>
      <c r="O333" s="137"/>
      <c r="P333" s="139"/>
      <c r="Q333" s="128"/>
      <c r="S333" s="118" t="str">
        <f t="shared" si="48"/>
        <v/>
      </c>
      <c r="T333" s="118" t="str">
        <f t="shared" si="49"/>
        <v/>
      </c>
      <c r="U333" s="118" t="str">
        <f t="shared" si="50"/>
        <v/>
      </c>
      <c r="AE333" s="118" t="s">
        <v>1346</v>
      </c>
      <c r="AF333" s="118" t="s">
        <v>1347</v>
      </c>
      <c r="AG333" s="118" t="str">
        <f t="shared" si="51"/>
        <v>A679077</v>
      </c>
      <c r="AH333" s="118" t="str">
        <f>VLOOKUP(AG333,[1]AKT!$C$4:$E$324,3,FALSE)</f>
        <v>0942</v>
      </c>
    </row>
    <row r="334" spans="1:34" x14ac:dyDescent="0.25">
      <c r="A334" s="135"/>
      <c r="B334" s="126" t="str">
        <f t="shared" si="44"/>
        <v/>
      </c>
      <c r="C334" s="135"/>
      <c r="D334" s="126" t="str">
        <f t="shared" si="45"/>
        <v/>
      </c>
      <c r="E334" s="136"/>
      <c r="F334" s="126" t="str">
        <f t="shared" si="46"/>
        <v/>
      </c>
      <c r="G334" s="126" t="str">
        <f t="shared" si="47"/>
        <v/>
      </c>
      <c r="H334" s="127"/>
      <c r="I334" s="127"/>
      <c r="J334" s="127"/>
      <c r="K334" s="127"/>
      <c r="L334" s="137"/>
      <c r="M334" s="138"/>
      <c r="N334" s="138"/>
      <c r="O334" s="137"/>
      <c r="P334" s="139"/>
      <c r="Q334" s="128"/>
      <c r="S334" s="118" t="str">
        <f t="shared" si="48"/>
        <v/>
      </c>
      <c r="T334" s="118" t="str">
        <f t="shared" si="49"/>
        <v/>
      </c>
      <c r="U334" s="118" t="str">
        <f t="shared" si="50"/>
        <v/>
      </c>
      <c r="AE334" s="118" t="s">
        <v>1348</v>
      </c>
      <c r="AF334" s="118" t="s">
        <v>1349</v>
      </c>
      <c r="AG334" s="118" t="str">
        <f t="shared" si="51"/>
        <v>A679077</v>
      </c>
      <c r="AH334" s="118" t="str">
        <f>VLOOKUP(AG334,[1]AKT!$C$4:$E$324,3,FALSE)</f>
        <v>0942</v>
      </c>
    </row>
    <row r="335" spans="1:34" x14ac:dyDescent="0.25">
      <c r="A335" s="135"/>
      <c r="B335" s="126" t="str">
        <f t="shared" si="44"/>
        <v/>
      </c>
      <c r="C335" s="135"/>
      <c r="D335" s="126" t="str">
        <f t="shared" si="45"/>
        <v/>
      </c>
      <c r="E335" s="136"/>
      <c r="F335" s="126" t="str">
        <f t="shared" si="46"/>
        <v/>
      </c>
      <c r="G335" s="126" t="str">
        <f t="shared" si="47"/>
        <v/>
      </c>
      <c r="H335" s="127"/>
      <c r="I335" s="127"/>
      <c r="J335" s="127"/>
      <c r="K335" s="127"/>
      <c r="L335" s="137"/>
      <c r="M335" s="138"/>
      <c r="N335" s="138"/>
      <c r="O335" s="137"/>
      <c r="P335" s="139"/>
      <c r="Q335" s="128"/>
      <c r="S335" s="118" t="str">
        <f t="shared" si="48"/>
        <v/>
      </c>
      <c r="T335" s="118" t="str">
        <f t="shared" si="49"/>
        <v/>
      </c>
      <c r="U335" s="118" t="str">
        <f t="shared" si="50"/>
        <v/>
      </c>
      <c r="AE335" s="118" t="s">
        <v>1350</v>
      </c>
      <c r="AF335" s="118" t="s">
        <v>1351</v>
      </c>
      <c r="AG335" s="118" t="str">
        <f t="shared" si="51"/>
        <v>A679077</v>
      </c>
      <c r="AH335" s="118" t="str">
        <f>VLOOKUP(AG335,[1]AKT!$C$4:$E$324,3,FALSE)</f>
        <v>0942</v>
      </c>
    </row>
    <row r="336" spans="1:34" x14ac:dyDescent="0.25">
      <c r="A336" s="135"/>
      <c r="B336" s="126" t="str">
        <f t="shared" si="44"/>
        <v/>
      </c>
      <c r="C336" s="135"/>
      <c r="D336" s="126" t="str">
        <f t="shared" si="45"/>
        <v/>
      </c>
      <c r="E336" s="136"/>
      <c r="F336" s="126" t="str">
        <f t="shared" si="46"/>
        <v/>
      </c>
      <c r="G336" s="126" t="str">
        <f t="shared" si="47"/>
        <v/>
      </c>
      <c r="H336" s="127"/>
      <c r="I336" s="127"/>
      <c r="J336" s="127"/>
      <c r="K336" s="127"/>
      <c r="L336" s="137"/>
      <c r="M336" s="138"/>
      <c r="N336" s="138"/>
      <c r="O336" s="137"/>
      <c r="P336" s="139"/>
      <c r="Q336" s="128"/>
      <c r="S336" s="118" t="str">
        <f t="shared" si="48"/>
        <v/>
      </c>
      <c r="T336" s="118" t="str">
        <f t="shared" si="49"/>
        <v/>
      </c>
      <c r="U336" s="118" t="str">
        <f t="shared" si="50"/>
        <v/>
      </c>
      <c r="AE336" s="118" t="s">
        <v>1352</v>
      </c>
      <c r="AF336" s="118" t="s">
        <v>1353</v>
      </c>
      <c r="AG336" s="118" t="str">
        <f t="shared" si="51"/>
        <v>A679077</v>
      </c>
      <c r="AH336" s="118" t="str">
        <f>VLOOKUP(AG336,[1]AKT!$C$4:$E$324,3,FALSE)</f>
        <v>0942</v>
      </c>
    </row>
    <row r="337" spans="1:34" x14ac:dyDescent="0.25">
      <c r="A337" s="135"/>
      <c r="B337" s="126" t="str">
        <f t="shared" si="44"/>
        <v/>
      </c>
      <c r="C337" s="135"/>
      <c r="D337" s="126" t="str">
        <f t="shared" si="45"/>
        <v/>
      </c>
      <c r="E337" s="136"/>
      <c r="F337" s="126" t="str">
        <f t="shared" si="46"/>
        <v/>
      </c>
      <c r="G337" s="126" t="str">
        <f t="shared" si="47"/>
        <v/>
      </c>
      <c r="H337" s="127"/>
      <c r="I337" s="127"/>
      <c r="J337" s="127"/>
      <c r="K337" s="127"/>
      <c r="L337" s="137"/>
      <c r="M337" s="138"/>
      <c r="N337" s="138"/>
      <c r="O337" s="137"/>
      <c r="P337" s="139"/>
      <c r="Q337" s="128"/>
      <c r="S337" s="118" t="str">
        <f t="shared" si="48"/>
        <v/>
      </c>
      <c r="T337" s="118" t="str">
        <f t="shared" si="49"/>
        <v/>
      </c>
      <c r="U337" s="118" t="str">
        <f t="shared" si="50"/>
        <v/>
      </c>
      <c r="AE337" s="118" t="s">
        <v>1354</v>
      </c>
      <c r="AF337" s="118" t="s">
        <v>1355</v>
      </c>
      <c r="AG337" s="118" t="str">
        <f t="shared" si="51"/>
        <v>A679077</v>
      </c>
      <c r="AH337" s="118" t="str">
        <f>VLOOKUP(AG337,[1]AKT!$C$4:$E$324,3,FALSE)</f>
        <v>0942</v>
      </c>
    </row>
    <row r="338" spans="1:34" x14ac:dyDescent="0.25">
      <c r="A338" s="135"/>
      <c r="B338" s="126" t="str">
        <f t="shared" si="44"/>
        <v/>
      </c>
      <c r="C338" s="135"/>
      <c r="D338" s="126" t="str">
        <f t="shared" si="45"/>
        <v/>
      </c>
      <c r="E338" s="136"/>
      <c r="F338" s="126" t="str">
        <f t="shared" si="46"/>
        <v/>
      </c>
      <c r="G338" s="126" t="str">
        <f t="shared" si="47"/>
        <v/>
      </c>
      <c r="H338" s="127"/>
      <c r="I338" s="127"/>
      <c r="J338" s="127"/>
      <c r="K338" s="127"/>
      <c r="L338" s="137"/>
      <c r="M338" s="138"/>
      <c r="N338" s="138"/>
      <c r="O338" s="137"/>
      <c r="P338" s="139"/>
      <c r="Q338" s="128"/>
      <c r="S338" s="118" t="str">
        <f t="shared" si="48"/>
        <v/>
      </c>
      <c r="T338" s="118" t="str">
        <f t="shared" si="49"/>
        <v/>
      </c>
      <c r="U338" s="118" t="str">
        <f t="shared" si="50"/>
        <v/>
      </c>
      <c r="AE338" s="118" t="s">
        <v>1356</v>
      </c>
      <c r="AF338" s="118" t="s">
        <v>1357</v>
      </c>
      <c r="AG338" s="118" t="str">
        <f t="shared" si="51"/>
        <v>A679077</v>
      </c>
      <c r="AH338" s="118" t="str">
        <f>VLOOKUP(AG338,[1]AKT!$C$4:$E$324,3,FALSE)</f>
        <v>0942</v>
      </c>
    </row>
    <row r="339" spans="1:34" x14ac:dyDescent="0.25">
      <c r="A339" s="135"/>
      <c r="B339" s="126" t="str">
        <f t="shared" si="44"/>
        <v/>
      </c>
      <c r="C339" s="135"/>
      <c r="D339" s="126" t="str">
        <f t="shared" si="45"/>
        <v/>
      </c>
      <c r="E339" s="136"/>
      <c r="F339" s="126" t="str">
        <f t="shared" si="46"/>
        <v/>
      </c>
      <c r="G339" s="126" t="str">
        <f t="shared" si="47"/>
        <v/>
      </c>
      <c r="H339" s="127"/>
      <c r="I339" s="127"/>
      <c r="J339" s="127"/>
      <c r="K339" s="127"/>
      <c r="L339" s="137"/>
      <c r="M339" s="138"/>
      <c r="N339" s="138"/>
      <c r="O339" s="137"/>
      <c r="P339" s="139"/>
      <c r="Q339" s="128"/>
      <c r="S339" s="118" t="str">
        <f t="shared" si="48"/>
        <v/>
      </c>
      <c r="T339" s="118" t="str">
        <f t="shared" si="49"/>
        <v/>
      </c>
      <c r="U339" s="118" t="str">
        <f t="shared" si="50"/>
        <v/>
      </c>
      <c r="AE339" s="118" t="s">
        <v>1358</v>
      </c>
      <c r="AF339" s="118" t="s">
        <v>1359</v>
      </c>
      <c r="AG339" s="118" t="str">
        <f t="shared" si="51"/>
        <v>A679077</v>
      </c>
      <c r="AH339" s="118" t="str">
        <f>VLOOKUP(AG339,[1]AKT!$C$4:$E$324,3,FALSE)</f>
        <v>0942</v>
      </c>
    </row>
    <row r="340" spans="1:34" x14ac:dyDescent="0.25">
      <c r="A340" s="135"/>
      <c r="B340" s="126" t="str">
        <f t="shared" si="44"/>
        <v/>
      </c>
      <c r="C340" s="135"/>
      <c r="D340" s="126" t="str">
        <f t="shared" si="45"/>
        <v/>
      </c>
      <c r="E340" s="136"/>
      <c r="F340" s="126" t="str">
        <f t="shared" si="46"/>
        <v/>
      </c>
      <c r="G340" s="126" t="str">
        <f t="shared" si="47"/>
        <v/>
      </c>
      <c r="H340" s="127"/>
      <c r="I340" s="127"/>
      <c r="J340" s="127"/>
      <c r="K340" s="127"/>
      <c r="L340" s="137"/>
      <c r="M340" s="138"/>
      <c r="N340" s="138"/>
      <c r="O340" s="137"/>
      <c r="P340" s="139"/>
      <c r="Q340" s="128"/>
      <c r="S340" s="118" t="str">
        <f t="shared" si="48"/>
        <v/>
      </c>
      <c r="T340" s="118" t="str">
        <f t="shared" si="49"/>
        <v/>
      </c>
      <c r="U340" s="118" t="str">
        <f t="shared" si="50"/>
        <v/>
      </c>
      <c r="AE340" s="118" t="s">
        <v>1360</v>
      </c>
      <c r="AF340" s="118" t="s">
        <v>1361</v>
      </c>
      <c r="AG340" s="118" t="str">
        <f t="shared" si="51"/>
        <v>A679077</v>
      </c>
      <c r="AH340" s="118" t="str">
        <f>VLOOKUP(AG340,[1]AKT!$C$4:$E$324,3,FALSE)</f>
        <v>0942</v>
      </c>
    </row>
    <row r="341" spans="1:34" x14ac:dyDescent="0.25">
      <c r="A341" s="135"/>
      <c r="B341" s="126" t="str">
        <f t="shared" si="44"/>
        <v/>
      </c>
      <c r="C341" s="135"/>
      <c r="D341" s="126" t="str">
        <f t="shared" si="45"/>
        <v/>
      </c>
      <c r="E341" s="136"/>
      <c r="F341" s="126" t="str">
        <f t="shared" si="46"/>
        <v/>
      </c>
      <c r="G341" s="126" t="str">
        <f t="shared" si="47"/>
        <v/>
      </c>
      <c r="H341" s="127"/>
      <c r="I341" s="127"/>
      <c r="J341" s="127"/>
      <c r="K341" s="127"/>
      <c r="L341" s="137"/>
      <c r="M341" s="138"/>
      <c r="N341" s="138"/>
      <c r="O341" s="137"/>
      <c r="P341" s="139"/>
      <c r="Q341" s="128"/>
      <c r="S341" s="118" t="str">
        <f t="shared" si="48"/>
        <v/>
      </c>
      <c r="T341" s="118" t="str">
        <f t="shared" si="49"/>
        <v/>
      </c>
      <c r="U341" s="118" t="str">
        <f t="shared" si="50"/>
        <v/>
      </c>
      <c r="AE341" s="118" t="s">
        <v>1362</v>
      </c>
      <c r="AF341" s="118" t="s">
        <v>1363</v>
      </c>
      <c r="AG341" s="118" t="str">
        <f t="shared" si="51"/>
        <v>A679077</v>
      </c>
      <c r="AH341" s="118" t="str">
        <f>VLOOKUP(AG341,[1]AKT!$C$4:$E$324,3,FALSE)</f>
        <v>0942</v>
      </c>
    </row>
    <row r="342" spans="1:34" x14ac:dyDescent="0.25">
      <c r="A342" s="135"/>
      <c r="B342" s="126" t="str">
        <f t="shared" si="44"/>
        <v/>
      </c>
      <c r="C342" s="135"/>
      <c r="D342" s="126" t="str">
        <f t="shared" si="45"/>
        <v/>
      </c>
      <c r="E342" s="136"/>
      <c r="F342" s="126" t="str">
        <f t="shared" si="46"/>
        <v/>
      </c>
      <c r="G342" s="126" t="str">
        <f t="shared" si="47"/>
        <v/>
      </c>
      <c r="H342" s="127"/>
      <c r="I342" s="127"/>
      <c r="J342" s="127"/>
      <c r="K342" s="127"/>
      <c r="L342" s="137"/>
      <c r="M342" s="138"/>
      <c r="N342" s="138"/>
      <c r="O342" s="137"/>
      <c r="P342" s="139"/>
      <c r="Q342" s="128"/>
      <c r="S342" s="118" t="str">
        <f t="shared" si="48"/>
        <v/>
      </c>
      <c r="T342" s="118" t="str">
        <f t="shared" si="49"/>
        <v/>
      </c>
      <c r="U342" s="118" t="str">
        <f t="shared" si="50"/>
        <v/>
      </c>
      <c r="AE342" s="118" t="s">
        <v>1364</v>
      </c>
      <c r="AF342" s="118" t="s">
        <v>1365</v>
      </c>
      <c r="AG342" s="118" t="str">
        <f t="shared" si="51"/>
        <v>A679077</v>
      </c>
      <c r="AH342" s="118" t="str">
        <f>VLOOKUP(AG342,[1]AKT!$C$4:$E$324,3,FALSE)</f>
        <v>0942</v>
      </c>
    </row>
    <row r="343" spans="1:34" x14ac:dyDescent="0.25">
      <c r="A343" s="135"/>
      <c r="B343" s="126" t="str">
        <f t="shared" si="44"/>
        <v/>
      </c>
      <c r="C343" s="135"/>
      <c r="D343" s="126" t="str">
        <f t="shared" si="45"/>
        <v/>
      </c>
      <c r="E343" s="136"/>
      <c r="F343" s="126" t="str">
        <f t="shared" si="46"/>
        <v/>
      </c>
      <c r="G343" s="126" t="str">
        <f t="shared" si="47"/>
        <v/>
      </c>
      <c r="H343" s="127"/>
      <c r="I343" s="127"/>
      <c r="J343" s="127"/>
      <c r="K343" s="127"/>
      <c r="L343" s="137"/>
      <c r="M343" s="138"/>
      <c r="N343" s="138"/>
      <c r="O343" s="137"/>
      <c r="P343" s="139"/>
      <c r="Q343" s="128"/>
      <c r="S343" s="118" t="str">
        <f t="shared" si="48"/>
        <v/>
      </c>
      <c r="T343" s="118" t="str">
        <f t="shared" si="49"/>
        <v/>
      </c>
      <c r="U343" s="118" t="str">
        <f t="shared" si="50"/>
        <v/>
      </c>
      <c r="AE343" s="118" t="s">
        <v>1366</v>
      </c>
      <c r="AF343" s="118" t="s">
        <v>1367</v>
      </c>
      <c r="AG343" s="118" t="str">
        <f t="shared" si="51"/>
        <v>A679077</v>
      </c>
      <c r="AH343" s="118" t="str">
        <f>VLOOKUP(AG343,[1]AKT!$C$4:$E$324,3,FALSE)</f>
        <v>0942</v>
      </c>
    </row>
    <row r="344" spans="1:34" x14ac:dyDescent="0.25">
      <c r="A344" s="135"/>
      <c r="B344" s="126" t="str">
        <f t="shared" si="44"/>
        <v/>
      </c>
      <c r="C344" s="135"/>
      <c r="D344" s="126" t="str">
        <f t="shared" si="45"/>
        <v/>
      </c>
      <c r="E344" s="136"/>
      <c r="F344" s="126" t="str">
        <f t="shared" si="46"/>
        <v/>
      </c>
      <c r="G344" s="126" t="str">
        <f t="shared" si="47"/>
        <v/>
      </c>
      <c r="H344" s="127"/>
      <c r="I344" s="127"/>
      <c r="J344" s="127"/>
      <c r="K344" s="127"/>
      <c r="L344" s="137"/>
      <c r="M344" s="138"/>
      <c r="N344" s="138"/>
      <c r="O344" s="137"/>
      <c r="P344" s="139"/>
      <c r="Q344" s="128"/>
      <c r="S344" s="118" t="str">
        <f t="shared" si="48"/>
        <v/>
      </c>
      <c r="T344" s="118" t="str">
        <f t="shared" si="49"/>
        <v/>
      </c>
      <c r="U344" s="118" t="str">
        <f t="shared" si="50"/>
        <v/>
      </c>
      <c r="AE344" s="118" t="s">
        <v>1368</v>
      </c>
      <c r="AF344" s="118" t="s">
        <v>1369</v>
      </c>
      <c r="AG344" s="118" t="str">
        <f t="shared" si="51"/>
        <v>A679077</v>
      </c>
      <c r="AH344" s="118" t="str">
        <f>VLOOKUP(AG344,[1]AKT!$C$4:$E$324,3,FALSE)</f>
        <v>0942</v>
      </c>
    </row>
    <row r="345" spans="1:34" x14ac:dyDescent="0.25">
      <c r="A345" s="135"/>
      <c r="B345" s="126" t="str">
        <f t="shared" si="44"/>
        <v/>
      </c>
      <c r="C345" s="135"/>
      <c r="D345" s="126" t="str">
        <f t="shared" si="45"/>
        <v/>
      </c>
      <c r="E345" s="136"/>
      <c r="F345" s="126" t="str">
        <f t="shared" si="46"/>
        <v/>
      </c>
      <c r="G345" s="126" t="str">
        <f t="shared" si="47"/>
        <v/>
      </c>
      <c r="H345" s="127"/>
      <c r="I345" s="127"/>
      <c r="J345" s="127"/>
      <c r="K345" s="127"/>
      <c r="L345" s="137"/>
      <c r="M345" s="138"/>
      <c r="N345" s="138"/>
      <c r="O345" s="137"/>
      <c r="P345" s="139"/>
      <c r="Q345" s="128"/>
      <c r="S345" s="118" t="str">
        <f t="shared" si="48"/>
        <v/>
      </c>
      <c r="T345" s="118" t="str">
        <f t="shared" si="49"/>
        <v/>
      </c>
      <c r="U345" s="118" t="str">
        <f t="shared" si="50"/>
        <v/>
      </c>
      <c r="AE345" s="118" t="s">
        <v>1370</v>
      </c>
      <c r="AF345" s="118" t="s">
        <v>1371</v>
      </c>
      <c r="AG345" s="118" t="str">
        <f t="shared" si="51"/>
        <v>A679077</v>
      </c>
      <c r="AH345" s="118" t="str">
        <f>VLOOKUP(AG345,[1]AKT!$C$4:$E$324,3,FALSE)</f>
        <v>0942</v>
      </c>
    </row>
    <row r="346" spans="1:34" x14ac:dyDescent="0.25">
      <c r="A346" s="135"/>
      <c r="B346" s="126" t="str">
        <f t="shared" si="44"/>
        <v/>
      </c>
      <c r="C346" s="135"/>
      <c r="D346" s="126" t="str">
        <f t="shared" si="45"/>
        <v/>
      </c>
      <c r="E346" s="136"/>
      <c r="F346" s="126" t="str">
        <f t="shared" si="46"/>
        <v/>
      </c>
      <c r="G346" s="126" t="str">
        <f t="shared" si="47"/>
        <v/>
      </c>
      <c r="H346" s="127"/>
      <c r="I346" s="127"/>
      <c r="J346" s="127"/>
      <c r="K346" s="127"/>
      <c r="L346" s="137"/>
      <c r="M346" s="138"/>
      <c r="N346" s="138"/>
      <c r="O346" s="137"/>
      <c r="P346" s="139"/>
      <c r="Q346" s="128"/>
      <c r="S346" s="118" t="str">
        <f t="shared" si="48"/>
        <v/>
      </c>
      <c r="T346" s="118" t="str">
        <f t="shared" si="49"/>
        <v/>
      </c>
      <c r="U346" s="118" t="str">
        <f t="shared" si="50"/>
        <v/>
      </c>
      <c r="AE346" s="118" t="s">
        <v>1372</v>
      </c>
      <c r="AF346" s="118" t="s">
        <v>1373</v>
      </c>
      <c r="AG346" s="118" t="str">
        <f t="shared" si="51"/>
        <v>A679077</v>
      </c>
      <c r="AH346" s="118" t="str">
        <f>VLOOKUP(AG346,[1]AKT!$C$4:$E$324,3,FALSE)</f>
        <v>0942</v>
      </c>
    </row>
    <row r="347" spans="1:34" x14ac:dyDescent="0.25">
      <c r="A347" s="135"/>
      <c r="B347" s="126" t="str">
        <f t="shared" si="44"/>
        <v/>
      </c>
      <c r="C347" s="135"/>
      <c r="D347" s="126" t="str">
        <f t="shared" si="45"/>
        <v/>
      </c>
      <c r="E347" s="136"/>
      <c r="F347" s="126" t="str">
        <f t="shared" si="46"/>
        <v/>
      </c>
      <c r="G347" s="126" t="str">
        <f t="shared" si="47"/>
        <v/>
      </c>
      <c r="H347" s="127"/>
      <c r="I347" s="127"/>
      <c r="J347" s="127"/>
      <c r="K347" s="127"/>
      <c r="L347" s="137"/>
      <c r="M347" s="138"/>
      <c r="N347" s="138"/>
      <c r="O347" s="137"/>
      <c r="P347" s="139"/>
      <c r="Q347" s="128"/>
      <c r="S347" s="118" t="str">
        <f t="shared" si="48"/>
        <v/>
      </c>
      <c r="T347" s="118" t="str">
        <f t="shared" si="49"/>
        <v/>
      </c>
      <c r="U347" s="118" t="str">
        <f t="shared" si="50"/>
        <v/>
      </c>
      <c r="AE347" s="118" t="s">
        <v>1374</v>
      </c>
      <c r="AF347" s="118" t="s">
        <v>1375</v>
      </c>
      <c r="AG347" s="118" t="str">
        <f t="shared" si="51"/>
        <v>A679077</v>
      </c>
      <c r="AH347" s="118" t="str">
        <f>VLOOKUP(AG347,[1]AKT!$C$4:$E$324,3,FALSE)</f>
        <v>0942</v>
      </c>
    </row>
    <row r="348" spans="1:34" x14ac:dyDescent="0.25">
      <c r="A348" s="135"/>
      <c r="B348" s="126" t="str">
        <f t="shared" si="44"/>
        <v/>
      </c>
      <c r="C348" s="135"/>
      <c r="D348" s="126" t="str">
        <f t="shared" si="45"/>
        <v/>
      </c>
      <c r="E348" s="136"/>
      <c r="F348" s="126" t="str">
        <f t="shared" si="46"/>
        <v/>
      </c>
      <c r="G348" s="126" t="str">
        <f t="shared" si="47"/>
        <v/>
      </c>
      <c r="H348" s="127"/>
      <c r="I348" s="127"/>
      <c r="J348" s="127"/>
      <c r="K348" s="127"/>
      <c r="L348" s="137"/>
      <c r="M348" s="138"/>
      <c r="N348" s="138"/>
      <c r="O348" s="137"/>
      <c r="P348" s="139"/>
      <c r="Q348" s="128"/>
      <c r="S348" s="118" t="str">
        <f t="shared" si="48"/>
        <v/>
      </c>
      <c r="T348" s="118" t="str">
        <f t="shared" si="49"/>
        <v/>
      </c>
      <c r="U348" s="118" t="str">
        <f t="shared" si="50"/>
        <v/>
      </c>
      <c r="AE348" s="118" t="s">
        <v>1376</v>
      </c>
      <c r="AF348" s="118" t="s">
        <v>1377</v>
      </c>
      <c r="AG348" s="118" t="str">
        <f t="shared" si="51"/>
        <v>A679077</v>
      </c>
      <c r="AH348" s="118" t="str">
        <f>VLOOKUP(AG348,[1]AKT!$C$4:$E$324,3,FALSE)</f>
        <v>0942</v>
      </c>
    </row>
    <row r="349" spans="1:34" x14ac:dyDescent="0.25">
      <c r="A349" s="135"/>
      <c r="B349" s="126" t="str">
        <f t="shared" si="44"/>
        <v/>
      </c>
      <c r="C349" s="135"/>
      <c r="D349" s="126" t="str">
        <f t="shared" si="45"/>
        <v/>
      </c>
      <c r="E349" s="136"/>
      <c r="F349" s="126" t="str">
        <f t="shared" si="46"/>
        <v/>
      </c>
      <c r="G349" s="126" t="str">
        <f t="shared" si="47"/>
        <v/>
      </c>
      <c r="H349" s="127"/>
      <c r="I349" s="127"/>
      <c r="J349" s="127"/>
      <c r="K349" s="127"/>
      <c r="L349" s="137"/>
      <c r="M349" s="138"/>
      <c r="N349" s="138"/>
      <c r="O349" s="137"/>
      <c r="P349" s="139"/>
      <c r="Q349" s="128"/>
      <c r="S349" s="118" t="str">
        <f t="shared" si="48"/>
        <v/>
      </c>
      <c r="T349" s="118" t="str">
        <f t="shared" si="49"/>
        <v/>
      </c>
      <c r="U349" s="118" t="str">
        <f t="shared" si="50"/>
        <v/>
      </c>
      <c r="AE349" s="118" t="s">
        <v>1378</v>
      </c>
      <c r="AF349" s="118" t="s">
        <v>1379</v>
      </c>
      <c r="AG349" s="118" t="str">
        <f t="shared" si="51"/>
        <v>A679077</v>
      </c>
      <c r="AH349" s="118" t="str">
        <f>VLOOKUP(AG349,[1]AKT!$C$4:$E$324,3,FALSE)</f>
        <v>0942</v>
      </c>
    </row>
    <row r="350" spans="1:34" x14ac:dyDescent="0.25">
      <c r="A350" s="135"/>
      <c r="B350" s="126" t="str">
        <f t="shared" si="44"/>
        <v/>
      </c>
      <c r="C350" s="135"/>
      <c r="D350" s="126" t="str">
        <f t="shared" si="45"/>
        <v/>
      </c>
      <c r="E350" s="136"/>
      <c r="F350" s="126" t="str">
        <f t="shared" si="46"/>
        <v/>
      </c>
      <c r="G350" s="126" t="str">
        <f t="shared" si="47"/>
        <v/>
      </c>
      <c r="H350" s="127"/>
      <c r="I350" s="127"/>
      <c r="J350" s="127"/>
      <c r="K350" s="127"/>
      <c r="L350" s="137"/>
      <c r="M350" s="138"/>
      <c r="N350" s="138"/>
      <c r="O350" s="137"/>
      <c r="P350" s="139"/>
      <c r="Q350" s="128"/>
      <c r="S350" s="118" t="str">
        <f t="shared" si="48"/>
        <v/>
      </c>
      <c r="T350" s="118" t="str">
        <f t="shared" si="49"/>
        <v/>
      </c>
      <c r="U350" s="118" t="str">
        <f t="shared" si="50"/>
        <v/>
      </c>
      <c r="AE350" s="118" t="s">
        <v>1380</v>
      </c>
      <c r="AF350" s="118" t="s">
        <v>1381</v>
      </c>
      <c r="AG350" s="118" t="str">
        <f t="shared" si="51"/>
        <v>A679077</v>
      </c>
      <c r="AH350" s="118" t="str">
        <f>VLOOKUP(AG350,[1]AKT!$C$4:$E$324,3,FALSE)</f>
        <v>0942</v>
      </c>
    </row>
    <row r="351" spans="1:34" x14ac:dyDescent="0.25">
      <c r="A351" s="135"/>
      <c r="B351" s="126" t="str">
        <f t="shared" si="44"/>
        <v/>
      </c>
      <c r="C351" s="135"/>
      <c r="D351" s="126" t="str">
        <f t="shared" si="45"/>
        <v/>
      </c>
      <c r="E351" s="136"/>
      <c r="F351" s="126" t="str">
        <f t="shared" si="46"/>
        <v/>
      </c>
      <c r="G351" s="126" t="str">
        <f t="shared" si="47"/>
        <v/>
      </c>
      <c r="H351" s="127"/>
      <c r="I351" s="127"/>
      <c r="J351" s="127"/>
      <c r="K351" s="127"/>
      <c r="L351" s="137"/>
      <c r="M351" s="138"/>
      <c r="N351" s="138"/>
      <c r="O351" s="137"/>
      <c r="P351" s="139"/>
      <c r="Q351" s="128"/>
      <c r="S351" s="118" t="str">
        <f t="shared" si="48"/>
        <v/>
      </c>
      <c r="T351" s="118" t="str">
        <f t="shared" si="49"/>
        <v/>
      </c>
      <c r="U351" s="118" t="str">
        <f t="shared" si="50"/>
        <v/>
      </c>
      <c r="AE351" s="118" t="s">
        <v>1382</v>
      </c>
      <c r="AF351" s="118" t="s">
        <v>1383</v>
      </c>
      <c r="AG351" s="118" t="str">
        <f t="shared" si="51"/>
        <v>A679077</v>
      </c>
      <c r="AH351" s="118" t="str">
        <f>VLOOKUP(AG351,[1]AKT!$C$4:$E$324,3,FALSE)</f>
        <v>0942</v>
      </c>
    </row>
    <row r="352" spans="1:34" x14ac:dyDescent="0.25">
      <c r="A352" s="135"/>
      <c r="B352" s="126" t="str">
        <f t="shared" si="44"/>
        <v/>
      </c>
      <c r="C352" s="135"/>
      <c r="D352" s="126" t="str">
        <f t="shared" si="45"/>
        <v/>
      </c>
      <c r="E352" s="136"/>
      <c r="F352" s="126" t="str">
        <f t="shared" si="46"/>
        <v/>
      </c>
      <c r="G352" s="126" t="str">
        <f t="shared" si="47"/>
        <v/>
      </c>
      <c r="H352" s="127"/>
      <c r="I352" s="127"/>
      <c r="J352" s="127"/>
      <c r="K352" s="127"/>
      <c r="L352" s="137"/>
      <c r="M352" s="138"/>
      <c r="N352" s="138"/>
      <c r="O352" s="137"/>
      <c r="P352" s="139"/>
      <c r="Q352" s="128"/>
      <c r="S352" s="118" t="str">
        <f t="shared" si="48"/>
        <v/>
      </c>
      <c r="T352" s="118" t="str">
        <f t="shared" si="49"/>
        <v/>
      </c>
      <c r="U352" s="118" t="str">
        <f t="shared" si="50"/>
        <v/>
      </c>
      <c r="AE352" s="118" t="s">
        <v>1384</v>
      </c>
      <c r="AF352" s="118" t="s">
        <v>1385</v>
      </c>
      <c r="AG352" s="118" t="str">
        <f t="shared" si="51"/>
        <v>A679077</v>
      </c>
      <c r="AH352" s="118" t="str">
        <f>VLOOKUP(AG352,[1]AKT!$C$4:$E$324,3,FALSE)</f>
        <v>0942</v>
      </c>
    </row>
    <row r="353" spans="1:34" x14ac:dyDescent="0.25">
      <c r="A353" s="135"/>
      <c r="B353" s="126" t="str">
        <f t="shared" si="44"/>
        <v/>
      </c>
      <c r="C353" s="135"/>
      <c r="D353" s="126" t="str">
        <f t="shared" si="45"/>
        <v/>
      </c>
      <c r="E353" s="136"/>
      <c r="F353" s="126" t="str">
        <f t="shared" si="46"/>
        <v/>
      </c>
      <c r="G353" s="126" t="str">
        <f t="shared" si="47"/>
        <v/>
      </c>
      <c r="H353" s="127"/>
      <c r="I353" s="127"/>
      <c r="J353" s="127"/>
      <c r="K353" s="127"/>
      <c r="L353" s="137"/>
      <c r="M353" s="138"/>
      <c r="N353" s="138"/>
      <c r="O353" s="137"/>
      <c r="P353" s="139"/>
      <c r="Q353" s="128"/>
      <c r="S353" s="118" t="str">
        <f t="shared" si="48"/>
        <v/>
      </c>
      <c r="T353" s="118" t="str">
        <f t="shared" si="49"/>
        <v/>
      </c>
      <c r="U353" s="118" t="str">
        <f t="shared" si="50"/>
        <v/>
      </c>
      <c r="AE353" s="118" t="s">
        <v>1386</v>
      </c>
      <c r="AF353" s="118" t="s">
        <v>1387</v>
      </c>
      <c r="AG353" s="118" t="str">
        <f t="shared" si="51"/>
        <v>A679077</v>
      </c>
      <c r="AH353" s="118" t="str">
        <f>VLOOKUP(AG353,[1]AKT!$C$4:$E$324,3,FALSE)</f>
        <v>0942</v>
      </c>
    </row>
    <row r="354" spans="1:34" x14ac:dyDescent="0.25">
      <c r="A354" s="135"/>
      <c r="B354" s="126" t="str">
        <f t="shared" si="44"/>
        <v/>
      </c>
      <c r="C354" s="135"/>
      <c r="D354" s="126" t="str">
        <f t="shared" si="45"/>
        <v/>
      </c>
      <c r="E354" s="136"/>
      <c r="F354" s="126" t="str">
        <f t="shared" si="46"/>
        <v/>
      </c>
      <c r="G354" s="126" t="str">
        <f t="shared" si="47"/>
        <v/>
      </c>
      <c r="H354" s="127"/>
      <c r="I354" s="127"/>
      <c r="J354" s="127"/>
      <c r="K354" s="127"/>
      <c r="L354" s="137"/>
      <c r="M354" s="138"/>
      <c r="N354" s="138"/>
      <c r="O354" s="137"/>
      <c r="P354" s="139"/>
      <c r="Q354" s="128"/>
      <c r="S354" s="118" t="str">
        <f t="shared" si="48"/>
        <v/>
      </c>
      <c r="T354" s="118" t="str">
        <f t="shared" si="49"/>
        <v/>
      </c>
      <c r="U354" s="118" t="str">
        <f t="shared" si="50"/>
        <v/>
      </c>
      <c r="AE354" s="118" t="s">
        <v>1388</v>
      </c>
      <c r="AF354" s="118" t="s">
        <v>1389</v>
      </c>
      <c r="AG354" s="118" t="str">
        <f t="shared" si="51"/>
        <v>A679077</v>
      </c>
      <c r="AH354" s="118" t="str">
        <f>VLOOKUP(AG354,[1]AKT!$C$4:$E$324,3,FALSE)</f>
        <v>0942</v>
      </c>
    </row>
    <row r="355" spans="1:34" x14ac:dyDescent="0.25">
      <c r="A355" s="135"/>
      <c r="B355" s="126" t="str">
        <f t="shared" si="44"/>
        <v/>
      </c>
      <c r="C355" s="135"/>
      <c r="D355" s="126" t="str">
        <f t="shared" si="45"/>
        <v/>
      </c>
      <c r="E355" s="136"/>
      <c r="F355" s="126" t="str">
        <f t="shared" si="46"/>
        <v/>
      </c>
      <c r="G355" s="126" t="str">
        <f t="shared" si="47"/>
        <v/>
      </c>
      <c r="H355" s="127"/>
      <c r="I355" s="127"/>
      <c r="J355" s="127"/>
      <c r="K355" s="127"/>
      <c r="L355" s="137"/>
      <c r="M355" s="138"/>
      <c r="N355" s="138"/>
      <c r="O355" s="137"/>
      <c r="P355" s="139"/>
      <c r="Q355" s="128"/>
      <c r="S355" s="118" t="str">
        <f t="shared" si="48"/>
        <v/>
      </c>
      <c r="T355" s="118" t="str">
        <f t="shared" si="49"/>
        <v/>
      </c>
      <c r="U355" s="118" t="str">
        <f t="shared" si="50"/>
        <v/>
      </c>
      <c r="AE355" s="118" t="s">
        <v>1390</v>
      </c>
      <c r="AF355" s="118" t="s">
        <v>1391</v>
      </c>
      <c r="AG355" s="118" t="str">
        <f t="shared" si="51"/>
        <v>A679077</v>
      </c>
      <c r="AH355" s="118" t="str">
        <f>VLOOKUP(AG355,[1]AKT!$C$4:$E$324,3,FALSE)</f>
        <v>0942</v>
      </c>
    </row>
    <row r="356" spans="1:34" x14ac:dyDescent="0.25">
      <c r="A356" s="135"/>
      <c r="B356" s="126" t="str">
        <f t="shared" si="44"/>
        <v/>
      </c>
      <c r="C356" s="135"/>
      <c r="D356" s="126" t="str">
        <f t="shared" si="45"/>
        <v/>
      </c>
      <c r="E356" s="136"/>
      <c r="F356" s="126" t="str">
        <f t="shared" si="46"/>
        <v/>
      </c>
      <c r="G356" s="126" t="str">
        <f t="shared" si="47"/>
        <v/>
      </c>
      <c r="H356" s="127"/>
      <c r="I356" s="127"/>
      <c r="J356" s="127"/>
      <c r="K356" s="127"/>
      <c r="L356" s="137"/>
      <c r="M356" s="138"/>
      <c r="N356" s="138"/>
      <c r="O356" s="137"/>
      <c r="P356" s="139"/>
      <c r="Q356" s="128"/>
      <c r="S356" s="118" t="str">
        <f t="shared" si="48"/>
        <v/>
      </c>
      <c r="T356" s="118" t="str">
        <f t="shared" si="49"/>
        <v/>
      </c>
      <c r="U356" s="118" t="str">
        <f t="shared" si="50"/>
        <v/>
      </c>
      <c r="AE356" s="118" t="s">
        <v>1392</v>
      </c>
      <c r="AF356" s="118" t="s">
        <v>1393</v>
      </c>
      <c r="AG356" s="118" t="str">
        <f t="shared" si="51"/>
        <v>A679077</v>
      </c>
      <c r="AH356" s="118" t="str">
        <f>VLOOKUP(AG356,[1]AKT!$C$4:$E$324,3,FALSE)</f>
        <v>0942</v>
      </c>
    </row>
    <row r="357" spans="1:34" x14ac:dyDescent="0.25">
      <c r="A357" s="135"/>
      <c r="B357" s="126" t="str">
        <f t="shared" si="44"/>
        <v/>
      </c>
      <c r="C357" s="135"/>
      <c r="D357" s="126" t="str">
        <f t="shared" si="45"/>
        <v/>
      </c>
      <c r="E357" s="136"/>
      <c r="F357" s="126" t="str">
        <f t="shared" si="46"/>
        <v/>
      </c>
      <c r="G357" s="126" t="str">
        <f t="shared" si="47"/>
        <v/>
      </c>
      <c r="H357" s="127"/>
      <c r="I357" s="127"/>
      <c r="J357" s="127"/>
      <c r="K357" s="127"/>
      <c r="L357" s="137"/>
      <c r="M357" s="138"/>
      <c r="N357" s="138"/>
      <c r="O357" s="137"/>
      <c r="P357" s="139"/>
      <c r="Q357" s="128"/>
      <c r="S357" s="118" t="str">
        <f t="shared" si="48"/>
        <v/>
      </c>
      <c r="T357" s="118" t="str">
        <f t="shared" si="49"/>
        <v/>
      </c>
      <c r="U357" s="118" t="str">
        <f t="shared" si="50"/>
        <v/>
      </c>
      <c r="AE357" s="118" t="s">
        <v>1394</v>
      </c>
      <c r="AF357" s="118" t="s">
        <v>1395</v>
      </c>
      <c r="AG357" s="118" t="str">
        <f t="shared" si="51"/>
        <v>A679077</v>
      </c>
      <c r="AH357" s="118" t="str">
        <f>VLOOKUP(AG357,[1]AKT!$C$4:$E$324,3,FALSE)</f>
        <v>0942</v>
      </c>
    </row>
    <row r="358" spans="1:34" x14ac:dyDescent="0.25">
      <c r="A358" s="135"/>
      <c r="B358" s="126" t="str">
        <f t="shared" si="44"/>
        <v/>
      </c>
      <c r="C358" s="135"/>
      <c r="D358" s="126" t="str">
        <f t="shared" si="45"/>
        <v/>
      </c>
      <c r="E358" s="136"/>
      <c r="F358" s="126" t="str">
        <f t="shared" si="46"/>
        <v/>
      </c>
      <c r="G358" s="126" t="str">
        <f t="shared" si="47"/>
        <v/>
      </c>
      <c r="H358" s="127"/>
      <c r="I358" s="127"/>
      <c r="J358" s="127"/>
      <c r="K358" s="127"/>
      <c r="L358" s="137"/>
      <c r="M358" s="138"/>
      <c r="N358" s="138"/>
      <c r="O358" s="137"/>
      <c r="P358" s="139"/>
      <c r="Q358" s="128"/>
      <c r="S358" s="118" t="str">
        <f t="shared" si="48"/>
        <v/>
      </c>
      <c r="T358" s="118" t="str">
        <f t="shared" si="49"/>
        <v/>
      </c>
      <c r="U358" s="118" t="str">
        <f t="shared" si="50"/>
        <v/>
      </c>
      <c r="AE358" s="118" t="s">
        <v>1396</v>
      </c>
      <c r="AF358" s="118" t="s">
        <v>1397</v>
      </c>
      <c r="AG358" s="118" t="str">
        <f t="shared" si="51"/>
        <v>A679077</v>
      </c>
      <c r="AH358" s="118" t="str">
        <f>VLOOKUP(AG358,[1]AKT!$C$4:$E$324,3,FALSE)</f>
        <v>0942</v>
      </c>
    </row>
    <row r="359" spans="1:34" x14ac:dyDescent="0.25">
      <c r="A359" s="135"/>
      <c r="B359" s="126" t="str">
        <f t="shared" si="44"/>
        <v/>
      </c>
      <c r="C359" s="135"/>
      <c r="D359" s="126" t="str">
        <f t="shared" si="45"/>
        <v/>
      </c>
      <c r="E359" s="136"/>
      <c r="F359" s="126" t="str">
        <f t="shared" si="46"/>
        <v/>
      </c>
      <c r="G359" s="126" t="str">
        <f t="shared" si="47"/>
        <v/>
      </c>
      <c r="H359" s="127"/>
      <c r="I359" s="127"/>
      <c r="J359" s="127"/>
      <c r="K359" s="127"/>
      <c r="L359" s="137"/>
      <c r="M359" s="138"/>
      <c r="N359" s="138"/>
      <c r="O359" s="137"/>
      <c r="P359" s="139"/>
      <c r="Q359" s="128"/>
      <c r="S359" s="118" t="str">
        <f t="shared" si="48"/>
        <v/>
      </c>
      <c r="T359" s="118" t="str">
        <f t="shared" si="49"/>
        <v/>
      </c>
      <c r="U359" s="118" t="str">
        <f t="shared" si="50"/>
        <v/>
      </c>
      <c r="AE359" s="118" t="s">
        <v>1398</v>
      </c>
      <c r="AF359" s="118" t="s">
        <v>1399</v>
      </c>
      <c r="AG359" s="118" t="str">
        <f t="shared" si="51"/>
        <v>A679077</v>
      </c>
      <c r="AH359" s="118" t="str">
        <f>VLOOKUP(AG359,[1]AKT!$C$4:$E$324,3,FALSE)</f>
        <v>0942</v>
      </c>
    </row>
    <row r="360" spans="1:34" x14ac:dyDescent="0.25">
      <c r="A360" s="135"/>
      <c r="B360" s="126" t="str">
        <f t="shared" si="44"/>
        <v/>
      </c>
      <c r="C360" s="135"/>
      <c r="D360" s="126" t="str">
        <f t="shared" si="45"/>
        <v/>
      </c>
      <c r="E360" s="136"/>
      <c r="F360" s="126" t="str">
        <f t="shared" si="46"/>
        <v/>
      </c>
      <c r="G360" s="126" t="str">
        <f t="shared" si="47"/>
        <v/>
      </c>
      <c r="H360" s="127"/>
      <c r="I360" s="127"/>
      <c r="J360" s="127"/>
      <c r="K360" s="127"/>
      <c r="L360" s="137"/>
      <c r="M360" s="138"/>
      <c r="N360" s="138"/>
      <c r="O360" s="137"/>
      <c r="P360" s="139"/>
      <c r="Q360" s="128"/>
      <c r="S360" s="118" t="str">
        <f t="shared" si="48"/>
        <v/>
      </c>
      <c r="T360" s="118" t="str">
        <f t="shared" si="49"/>
        <v/>
      </c>
      <c r="U360" s="118" t="str">
        <f t="shared" si="50"/>
        <v/>
      </c>
      <c r="AE360" s="118" t="s">
        <v>1400</v>
      </c>
      <c r="AF360" s="118" t="s">
        <v>1401</v>
      </c>
      <c r="AG360" s="118" t="str">
        <f t="shared" si="51"/>
        <v>A679077</v>
      </c>
      <c r="AH360" s="118" t="str">
        <f>VLOOKUP(AG360,[1]AKT!$C$4:$E$324,3,FALSE)</f>
        <v>0942</v>
      </c>
    </row>
    <row r="361" spans="1:34" x14ac:dyDescent="0.25">
      <c r="A361" s="135"/>
      <c r="B361" s="126" t="str">
        <f t="shared" si="44"/>
        <v/>
      </c>
      <c r="C361" s="135"/>
      <c r="D361" s="126" t="str">
        <f t="shared" si="45"/>
        <v/>
      </c>
      <c r="E361" s="136"/>
      <c r="F361" s="126" t="str">
        <f t="shared" si="46"/>
        <v/>
      </c>
      <c r="G361" s="126" t="str">
        <f t="shared" si="47"/>
        <v/>
      </c>
      <c r="H361" s="127"/>
      <c r="I361" s="127"/>
      <c r="J361" s="127"/>
      <c r="K361" s="127"/>
      <c r="L361" s="137"/>
      <c r="M361" s="138"/>
      <c r="N361" s="138"/>
      <c r="O361" s="137"/>
      <c r="P361" s="139"/>
      <c r="Q361" s="128"/>
      <c r="S361" s="118" t="str">
        <f t="shared" si="48"/>
        <v/>
      </c>
      <c r="T361" s="118" t="str">
        <f t="shared" si="49"/>
        <v/>
      </c>
      <c r="U361" s="118" t="str">
        <f t="shared" si="50"/>
        <v/>
      </c>
      <c r="AE361" s="118" t="s">
        <v>1402</v>
      </c>
      <c r="AF361" s="118" t="s">
        <v>1403</v>
      </c>
      <c r="AG361" s="118" t="str">
        <f t="shared" si="51"/>
        <v>A679077</v>
      </c>
      <c r="AH361" s="118" t="str">
        <f>VLOOKUP(AG361,[1]AKT!$C$4:$E$324,3,FALSE)</f>
        <v>0942</v>
      </c>
    </row>
    <row r="362" spans="1:34" x14ac:dyDescent="0.25">
      <c r="A362" s="135"/>
      <c r="B362" s="126" t="str">
        <f t="shared" si="44"/>
        <v/>
      </c>
      <c r="C362" s="135"/>
      <c r="D362" s="126" t="str">
        <f t="shared" si="45"/>
        <v/>
      </c>
      <c r="E362" s="136"/>
      <c r="F362" s="126" t="str">
        <f t="shared" si="46"/>
        <v/>
      </c>
      <c r="G362" s="126" t="str">
        <f t="shared" si="47"/>
        <v/>
      </c>
      <c r="H362" s="127"/>
      <c r="I362" s="127"/>
      <c r="J362" s="127"/>
      <c r="K362" s="127"/>
      <c r="L362" s="137"/>
      <c r="M362" s="138"/>
      <c r="N362" s="138"/>
      <c r="O362" s="137"/>
      <c r="P362" s="139"/>
      <c r="Q362" s="128"/>
      <c r="S362" s="118" t="str">
        <f t="shared" si="48"/>
        <v/>
      </c>
      <c r="T362" s="118" t="str">
        <f t="shared" si="49"/>
        <v/>
      </c>
      <c r="U362" s="118" t="str">
        <f t="shared" si="50"/>
        <v/>
      </c>
      <c r="AE362" s="118" t="s">
        <v>1404</v>
      </c>
      <c r="AF362" s="118" t="s">
        <v>1405</v>
      </c>
      <c r="AG362" s="118" t="str">
        <f t="shared" si="51"/>
        <v>A679077</v>
      </c>
      <c r="AH362" s="118" t="str">
        <f>VLOOKUP(AG362,[1]AKT!$C$4:$E$324,3,FALSE)</f>
        <v>0942</v>
      </c>
    </row>
    <row r="363" spans="1:34" x14ac:dyDescent="0.25">
      <c r="A363" s="135"/>
      <c r="B363" s="126" t="str">
        <f t="shared" si="44"/>
        <v/>
      </c>
      <c r="C363" s="135"/>
      <c r="D363" s="126" t="str">
        <f t="shared" si="45"/>
        <v/>
      </c>
      <c r="E363" s="136"/>
      <c r="F363" s="126" t="str">
        <f t="shared" si="46"/>
        <v/>
      </c>
      <c r="G363" s="126" t="str">
        <f t="shared" si="47"/>
        <v/>
      </c>
      <c r="H363" s="127"/>
      <c r="I363" s="127"/>
      <c r="J363" s="127"/>
      <c r="K363" s="127"/>
      <c r="L363" s="137"/>
      <c r="M363" s="138"/>
      <c r="N363" s="138"/>
      <c r="O363" s="137"/>
      <c r="P363" s="139"/>
      <c r="Q363" s="128"/>
      <c r="S363" s="118" t="str">
        <f t="shared" si="48"/>
        <v/>
      </c>
      <c r="T363" s="118" t="str">
        <f t="shared" si="49"/>
        <v/>
      </c>
      <c r="U363" s="118" t="str">
        <f t="shared" si="50"/>
        <v/>
      </c>
      <c r="AE363" s="118" t="s">
        <v>1406</v>
      </c>
      <c r="AF363" s="118" t="s">
        <v>1407</v>
      </c>
      <c r="AG363" s="118" t="str">
        <f t="shared" si="51"/>
        <v>A679077</v>
      </c>
      <c r="AH363" s="118" t="str">
        <f>VLOOKUP(AG363,[1]AKT!$C$4:$E$324,3,FALSE)</f>
        <v>0942</v>
      </c>
    </row>
    <row r="364" spans="1:34" x14ac:dyDescent="0.25">
      <c r="A364" s="135"/>
      <c r="B364" s="126" t="str">
        <f t="shared" si="44"/>
        <v/>
      </c>
      <c r="C364" s="135"/>
      <c r="D364" s="126" t="str">
        <f t="shared" si="45"/>
        <v/>
      </c>
      <c r="E364" s="136"/>
      <c r="F364" s="126" t="str">
        <f t="shared" si="46"/>
        <v/>
      </c>
      <c r="G364" s="126" t="str">
        <f t="shared" si="47"/>
        <v/>
      </c>
      <c r="H364" s="127"/>
      <c r="I364" s="127"/>
      <c r="J364" s="127"/>
      <c r="K364" s="127"/>
      <c r="L364" s="137"/>
      <c r="M364" s="138"/>
      <c r="N364" s="138"/>
      <c r="O364" s="137"/>
      <c r="P364" s="139"/>
      <c r="Q364" s="128"/>
      <c r="S364" s="118" t="str">
        <f t="shared" si="48"/>
        <v/>
      </c>
      <c r="T364" s="118" t="str">
        <f t="shared" si="49"/>
        <v/>
      </c>
      <c r="U364" s="118" t="str">
        <f t="shared" si="50"/>
        <v/>
      </c>
      <c r="AE364" s="118" t="s">
        <v>1408</v>
      </c>
      <c r="AF364" s="118" t="s">
        <v>1409</v>
      </c>
      <c r="AG364" s="118" t="str">
        <f t="shared" si="51"/>
        <v>A679077</v>
      </c>
      <c r="AH364" s="118" t="str">
        <f>VLOOKUP(AG364,[1]AKT!$C$4:$E$324,3,FALSE)</f>
        <v>0942</v>
      </c>
    </row>
    <row r="365" spans="1:34" x14ac:dyDescent="0.25">
      <c r="A365" s="135"/>
      <c r="B365" s="126" t="str">
        <f t="shared" si="44"/>
        <v/>
      </c>
      <c r="C365" s="135"/>
      <c r="D365" s="126" t="str">
        <f t="shared" si="45"/>
        <v/>
      </c>
      <c r="E365" s="136"/>
      <c r="F365" s="126" t="str">
        <f t="shared" si="46"/>
        <v/>
      </c>
      <c r="G365" s="126" t="str">
        <f t="shared" si="47"/>
        <v/>
      </c>
      <c r="H365" s="127"/>
      <c r="I365" s="127"/>
      <c r="J365" s="127"/>
      <c r="K365" s="127"/>
      <c r="L365" s="137"/>
      <c r="M365" s="138"/>
      <c r="N365" s="138"/>
      <c r="O365" s="137"/>
      <c r="P365" s="139"/>
      <c r="Q365" s="128"/>
      <c r="S365" s="118" t="str">
        <f t="shared" si="48"/>
        <v/>
      </c>
      <c r="T365" s="118" t="str">
        <f t="shared" si="49"/>
        <v/>
      </c>
      <c r="U365" s="118" t="str">
        <f t="shared" si="50"/>
        <v/>
      </c>
      <c r="AE365" s="118" t="s">
        <v>1410</v>
      </c>
      <c r="AF365" s="118" t="s">
        <v>1411</v>
      </c>
      <c r="AG365" s="118" t="str">
        <f t="shared" si="51"/>
        <v>A679077</v>
      </c>
      <c r="AH365" s="118" t="str">
        <f>VLOOKUP(AG365,[1]AKT!$C$4:$E$324,3,FALSE)</f>
        <v>0942</v>
      </c>
    </row>
    <row r="366" spans="1:34" x14ac:dyDescent="0.25">
      <c r="A366" s="135"/>
      <c r="B366" s="126" t="str">
        <f t="shared" si="44"/>
        <v/>
      </c>
      <c r="C366" s="135"/>
      <c r="D366" s="126" t="str">
        <f t="shared" si="45"/>
        <v/>
      </c>
      <c r="E366" s="136"/>
      <c r="F366" s="126" t="str">
        <f t="shared" si="46"/>
        <v/>
      </c>
      <c r="G366" s="126" t="str">
        <f t="shared" si="47"/>
        <v/>
      </c>
      <c r="H366" s="127"/>
      <c r="I366" s="127"/>
      <c r="J366" s="127"/>
      <c r="K366" s="127"/>
      <c r="L366" s="137"/>
      <c r="M366" s="138"/>
      <c r="N366" s="138"/>
      <c r="O366" s="137"/>
      <c r="P366" s="139"/>
      <c r="Q366" s="128"/>
      <c r="S366" s="118" t="str">
        <f t="shared" si="48"/>
        <v/>
      </c>
      <c r="T366" s="118" t="str">
        <f t="shared" si="49"/>
        <v/>
      </c>
      <c r="U366" s="118" t="str">
        <f t="shared" si="50"/>
        <v/>
      </c>
      <c r="AE366" s="118" t="s">
        <v>1412</v>
      </c>
      <c r="AF366" s="118" t="s">
        <v>1413</v>
      </c>
      <c r="AG366" s="118" t="str">
        <f t="shared" si="51"/>
        <v>A679077</v>
      </c>
      <c r="AH366" s="118" t="str">
        <f>VLOOKUP(AG366,[1]AKT!$C$4:$E$324,3,FALSE)</f>
        <v>0942</v>
      </c>
    </row>
    <row r="367" spans="1:34" x14ac:dyDescent="0.25">
      <c r="A367" s="135"/>
      <c r="B367" s="126" t="str">
        <f t="shared" si="44"/>
        <v/>
      </c>
      <c r="C367" s="135"/>
      <c r="D367" s="126" t="str">
        <f t="shared" si="45"/>
        <v/>
      </c>
      <c r="E367" s="136"/>
      <c r="F367" s="126" t="str">
        <f t="shared" si="46"/>
        <v/>
      </c>
      <c r="G367" s="126" t="str">
        <f t="shared" si="47"/>
        <v/>
      </c>
      <c r="H367" s="127"/>
      <c r="I367" s="127"/>
      <c r="J367" s="127"/>
      <c r="K367" s="127"/>
      <c r="L367" s="137"/>
      <c r="M367" s="138"/>
      <c r="N367" s="138"/>
      <c r="O367" s="137"/>
      <c r="P367" s="139"/>
      <c r="Q367" s="128"/>
      <c r="S367" s="118" t="str">
        <f t="shared" si="48"/>
        <v/>
      </c>
      <c r="T367" s="118" t="str">
        <f t="shared" si="49"/>
        <v/>
      </c>
      <c r="U367" s="118" t="str">
        <f t="shared" si="50"/>
        <v/>
      </c>
      <c r="AE367" s="118" t="s">
        <v>1414</v>
      </c>
      <c r="AF367" s="118" t="s">
        <v>1415</v>
      </c>
      <c r="AG367" s="118" t="str">
        <f t="shared" si="51"/>
        <v>A679077</v>
      </c>
      <c r="AH367" s="118" t="str">
        <f>VLOOKUP(AG367,[1]AKT!$C$4:$E$324,3,FALSE)</f>
        <v>0942</v>
      </c>
    </row>
    <row r="368" spans="1:34" x14ac:dyDescent="0.25">
      <c r="A368" s="135"/>
      <c r="B368" s="126" t="str">
        <f t="shared" si="44"/>
        <v/>
      </c>
      <c r="C368" s="135"/>
      <c r="D368" s="126" t="str">
        <f t="shared" si="45"/>
        <v/>
      </c>
      <c r="E368" s="136"/>
      <c r="F368" s="126" t="str">
        <f t="shared" si="46"/>
        <v/>
      </c>
      <c r="G368" s="126" t="str">
        <f t="shared" si="47"/>
        <v/>
      </c>
      <c r="H368" s="127"/>
      <c r="I368" s="127"/>
      <c r="J368" s="127"/>
      <c r="K368" s="127"/>
      <c r="L368" s="137"/>
      <c r="M368" s="138"/>
      <c r="N368" s="138"/>
      <c r="O368" s="137"/>
      <c r="P368" s="139"/>
      <c r="Q368" s="128"/>
      <c r="S368" s="118" t="str">
        <f t="shared" si="48"/>
        <v/>
      </c>
      <c r="T368" s="118" t="str">
        <f t="shared" si="49"/>
        <v/>
      </c>
      <c r="U368" s="118" t="str">
        <f t="shared" si="50"/>
        <v/>
      </c>
      <c r="AE368" s="118" t="s">
        <v>1416</v>
      </c>
      <c r="AF368" s="118" t="s">
        <v>1417</v>
      </c>
      <c r="AG368" s="118" t="str">
        <f t="shared" si="51"/>
        <v>A679077</v>
      </c>
      <c r="AH368" s="118" t="str">
        <f>VLOOKUP(AG368,[1]AKT!$C$4:$E$324,3,FALSE)</f>
        <v>0942</v>
      </c>
    </row>
    <row r="369" spans="1:34" x14ac:dyDescent="0.25">
      <c r="A369" s="135"/>
      <c r="B369" s="126" t="str">
        <f t="shared" si="44"/>
        <v/>
      </c>
      <c r="C369" s="135"/>
      <c r="D369" s="126" t="str">
        <f t="shared" si="45"/>
        <v/>
      </c>
      <c r="E369" s="136"/>
      <c r="F369" s="126" t="str">
        <f t="shared" si="46"/>
        <v/>
      </c>
      <c r="G369" s="126" t="str">
        <f t="shared" si="47"/>
        <v/>
      </c>
      <c r="H369" s="127"/>
      <c r="I369" s="127"/>
      <c r="J369" s="127"/>
      <c r="K369" s="127"/>
      <c r="L369" s="137"/>
      <c r="M369" s="138"/>
      <c r="N369" s="138"/>
      <c r="O369" s="137"/>
      <c r="P369" s="139"/>
      <c r="Q369" s="128"/>
      <c r="S369" s="118" t="str">
        <f t="shared" si="48"/>
        <v/>
      </c>
      <c r="T369" s="118" t="str">
        <f t="shared" si="49"/>
        <v/>
      </c>
      <c r="U369" s="118" t="str">
        <f t="shared" si="50"/>
        <v/>
      </c>
      <c r="AE369" s="118" t="s">
        <v>1418</v>
      </c>
      <c r="AF369" s="118" t="s">
        <v>1419</v>
      </c>
      <c r="AG369" s="118" t="str">
        <f t="shared" si="51"/>
        <v>A679077</v>
      </c>
      <c r="AH369" s="118" t="str">
        <f>VLOOKUP(AG369,[1]AKT!$C$4:$E$324,3,FALSE)</f>
        <v>0942</v>
      </c>
    </row>
    <row r="370" spans="1:34" x14ac:dyDescent="0.25">
      <c r="A370" s="135"/>
      <c r="B370" s="126" t="str">
        <f t="shared" si="44"/>
        <v/>
      </c>
      <c r="C370" s="135"/>
      <c r="D370" s="126" t="str">
        <f t="shared" si="45"/>
        <v/>
      </c>
      <c r="E370" s="136"/>
      <c r="F370" s="126" t="str">
        <f t="shared" si="46"/>
        <v/>
      </c>
      <c r="G370" s="126" t="str">
        <f t="shared" si="47"/>
        <v/>
      </c>
      <c r="H370" s="127"/>
      <c r="I370" s="127"/>
      <c r="J370" s="127"/>
      <c r="K370" s="127"/>
      <c r="L370" s="137"/>
      <c r="M370" s="138"/>
      <c r="N370" s="138"/>
      <c r="O370" s="137"/>
      <c r="P370" s="139"/>
      <c r="Q370" s="128"/>
      <c r="S370" s="118" t="str">
        <f t="shared" si="48"/>
        <v/>
      </c>
      <c r="T370" s="118" t="str">
        <f t="shared" si="49"/>
        <v/>
      </c>
      <c r="U370" s="118" t="str">
        <f t="shared" si="50"/>
        <v/>
      </c>
      <c r="AE370" s="118" t="s">
        <v>1420</v>
      </c>
      <c r="AF370" s="118" t="s">
        <v>1421</v>
      </c>
      <c r="AG370" s="118" t="str">
        <f t="shared" si="51"/>
        <v>A679077</v>
      </c>
      <c r="AH370" s="118" t="str">
        <f>VLOOKUP(AG370,[1]AKT!$C$4:$E$324,3,FALSE)</f>
        <v>0942</v>
      </c>
    </row>
    <row r="371" spans="1:34" x14ac:dyDescent="0.25">
      <c r="A371" s="135"/>
      <c r="B371" s="126" t="str">
        <f t="shared" si="44"/>
        <v/>
      </c>
      <c r="C371" s="135"/>
      <c r="D371" s="126" t="str">
        <f t="shared" si="45"/>
        <v/>
      </c>
      <c r="E371" s="136"/>
      <c r="F371" s="126" t="str">
        <f t="shared" si="46"/>
        <v/>
      </c>
      <c r="G371" s="126" t="str">
        <f t="shared" si="47"/>
        <v/>
      </c>
      <c r="H371" s="127"/>
      <c r="I371" s="127"/>
      <c r="J371" s="127"/>
      <c r="K371" s="127"/>
      <c r="L371" s="137"/>
      <c r="M371" s="138"/>
      <c r="N371" s="138"/>
      <c r="O371" s="137"/>
      <c r="P371" s="139"/>
      <c r="Q371" s="128"/>
      <c r="S371" s="118" t="str">
        <f t="shared" si="48"/>
        <v/>
      </c>
      <c r="T371" s="118" t="str">
        <f t="shared" si="49"/>
        <v/>
      </c>
      <c r="U371" s="118" t="str">
        <f t="shared" si="50"/>
        <v/>
      </c>
      <c r="AE371" s="118" t="s">
        <v>1422</v>
      </c>
      <c r="AF371" s="118" t="s">
        <v>1423</v>
      </c>
      <c r="AG371" s="118" t="str">
        <f t="shared" si="51"/>
        <v>A679077</v>
      </c>
      <c r="AH371" s="118" t="str">
        <f>VLOOKUP(AG371,[1]AKT!$C$4:$E$324,3,FALSE)</f>
        <v>0942</v>
      </c>
    </row>
    <row r="372" spans="1:34" x14ac:dyDescent="0.25">
      <c r="A372" s="135"/>
      <c r="B372" s="126" t="str">
        <f t="shared" si="44"/>
        <v/>
      </c>
      <c r="C372" s="135"/>
      <c r="D372" s="126" t="str">
        <f t="shared" si="45"/>
        <v/>
      </c>
      <c r="E372" s="136"/>
      <c r="F372" s="126" t="str">
        <f t="shared" si="46"/>
        <v/>
      </c>
      <c r="G372" s="126" t="str">
        <f t="shared" si="47"/>
        <v/>
      </c>
      <c r="H372" s="127"/>
      <c r="I372" s="127"/>
      <c r="J372" s="127"/>
      <c r="K372" s="127"/>
      <c r="L372" s="137"/>
      <c r="M372" s="138"/>
      <c r="N372" s="138"/>
      <c r="O372" s="137"/>
      <c r="P372" s="139"/>
      <c r="Q372" s="128"/>
      <c r="S372" s="118" t="str">
        <f t="shared" si="48"/>
        <v/>
      </c>
      <c r="T372" s="118" t="str">
        <f t="shared" si="49"/>
        <v/>
      </c>
      <c r="U372" s="118" t="str">
        <f t="shared" si="50"/>
        <v/>
      </c>
      <c r="AE372" s="118" t="s">
        <v>1424</v>
      </c>
      <c r="AF372" s="118" t="s">
        <v>1425</v>
      </c>
      <c r="AG372" s="118" t="str">
        <f t="shared" si="51"/>
        <v>A679077</v>
      </c>
      <c r="AH372" s="118" t="str">
        <f>VLOOKUP(AG372,[1]AKT!$C$4:$E$324,3,FALSE)</f>
        <v>0942</v>
      </c>
    </row>
    <row r="373" spans="1:34" x14ac:dyDescent="0.25">
      <c r="A373" s="135"/>
      <c r="B373" s="126" t="str">
        <f t="shared" si="44"/>
        <v/>
      </c>
      <c r="C373" s="135"/>
      <c r="D373" s="126" t="str">
        <f t="shared" si="45"/>
        <v/>
      </c>
      <c r="E373" s="136"/>
      <c r="F373" s="126" t="str">
        <f t="shared" si="46"/>
        <v/>
      </c>
      <c r="G373" s="126" t="str">
        <f t="shared" si="47"/>
        <v/>
      </c>
      <c r="H373" s="127"/>
      <c r="I373" s="127"/>
      <c r="J373" s="127"/>
      <c r="K373" s="127"/>
      <c r="L373" s="137"/>
      <c r="M373" s="138"/>
      <c r="N373" s="138"/>
      <c r="O373" s="137"/>
      <c r="P373" s="139"/>
      <c r="Q373" s="128"/>
      <c r="S373" s="118" t="str">
        <f t="shared" si="48"/>
        <v/>
      </c>
      <c r="T373" s="118" t="str">
        <f t="shared" si="49"/>
        <v/>
      </c>
      <c r="U373" s="118" t="str">
        <f t="shared" si="50"/>
        <v/>
      </c>
      <c r="AE373" s="118" t="s">
        <v>1426</v>
      </c>
      <c r="AF373" s="118" t="s">
        <v>1427</v>
      </c>
      <c r="AG373" s="118" t="str">
        <f t="shared" si="51"/>
        <v>A679077</v>
      </c>
      <c r="AH373" s="118" t="str">
        <f>VLOOKUP(AG373,[1]AKT!$C$4:$E$324,3,FALSE)</f>
        <v>0942</v>
      </c>
    </row>
    <row r="374" spans="1:34" x14ac:dyDescent="0.25">
      <c r="A374" s="135"/>
      <c r="B374" s="126" t="str">
        <f t="shared" si="44"/>
        <v/>
      </c>
      <c r="C374" s="135"/>
      <c r="D374" s="126" t="str">
        <f t="shared" si="45"/>
        <v/>
      </c>
      <c r="E374" s="136"/>
      <c r="F374" s="126" t="str">
        <f t="shared" si="46"/>
        <v/>
      </c>
      <c r="G374" s="126" t="str">
        <f t="shared" si="47"/>
        <v/>
      </c>
      <c r="H374" s="127"/>
      <c r="I374" s="127"/>
      <c r="J374" s="127"/>
      <c r="K374" s="127"/>
      <c r="L374" s="137"/>
      <c r="M374" s="138"/>
      <c r="N374" s="138"/>
      <c r="O374" s="137"/>
      <c r="P374" s="139"/>
      <c r="Q374" s="128"/>
      <c r="S374" s="118" t="str">
        <f t="shared" si="48"/>
        <v/>
      </c>
      <c r="T374" s="118" t="str">
        <f t="shared" si="49"/>
        <v/>
      </c>
      <c r="U374" s="118" t="str">
        <f t="shared" si="50"/>
        <v/>
      </c>
      <c r="AE374" s="118" t="s">
        <v>1428</v>
      </c>
      <c r="AF374" s="118" t="s">
        <v>1429</v>
      </c>
      <c r="AG374" s="118" t="str">
        <f t="shared" si="51"/>
        <v>A679077</v>
      </c>
      <c r="AH374" s="118" t="str">
        <f>VLOOKUP(AG374,[1]AKT!$C$4:$E$324,3,FALSE)</f>
        <v>0942</v>
      </c>
    </row>
    <row r="375" spans="1:34" x14ac:dyDescent="0.25">
      <c r="A375" s="135"/>
      <c r="B375" s="126" t="str">
        <f t="shared" si="44"/>
        <v/>
      </c>
      <c r="C375" s="135"/>
      <c r="D375" s="126" t="str">
        <f t="shared" si="45"/>
        <v/>
      </c>
      <c r="E375" s="136"/>
      <c r="F375" s="126" t="str">
        <f t="shared" si="46"/>
        <v/>
      </c>
      <c r="G375" s="126" t="str">
        <f t="shared" si="47"/>
        <v/>
      </c>
      <c r="H375" s="127"/>
      <c r="I375" s="127"/>
      <c r="J375" s="127"/>
      <c r="K375" s="127"/>
      <c r="L375" s="137"/>
      <c r="M375" s="138"/>
      <c r="N375" s="138"/>
      <c r="O375" s="137"/>
      <c r="P375" s="139"/>
      <c r="Q375" s="128"/>
      <c r="S375" s="118" t="str">
        <f t="shared" si="48"/>
        <v/>
      </c>
      <c r="T375" s="118" t="str">
        <f t="shared" si="49"/>
        <v/>
      </c>
      <c r="U375" s="118" t="str">
        <f t="shared" si="50"/>
        <v/>
      </c>
      <c r="AE375" s="118" t="s">
        <v>1430</v>
      </c>
      <c r="AF375" s="118" t="s">
        <v>1431</v>
      </c>
      <c r="AG375" s="118" t="str">
        <f t="shared" si="51"/>
        <v>A679077</v>
      </c>
      <c r="AH375" s="118" t="str">
        <f>VLOOKUP(AG375,[1]AKT!$C$4:$E$324,3,FALSE)</f>
        <v>0942</v>
      </c>
    </row>
    <row r="376" spans="1:34" x14ac:dyDescent="0.25">
      <c r="A376" s="135"/>
      <c r="B376" s="126" t="str">
        <f t="shared" si="44"/>
        <v/>
      </c>
      <c r="C376" s="135"/>
      <c r="D376" s="126" t="str">
        <f t="shared" si="45"/>
        <v/>
      </c>
      <c r="E376" s="136"/>
      <c r="F376" s="126" t="str">
        <f t="shared" si="46"/>
        <v/>
      </c>
      <c r="G376" s="126" t="str">
        <f t="shared" si="47"/>
        <v/>
      </c>
      <c r="H376" s="127"/>
      <c r="I376" s="127"/>
      <c r="J376" s="127"/>
      <c r="K376" s="127"/>
      <c r="L376" s="137"/>
      <c r="M376" s="138"/>
      <c r="N376" s="138"/>
      <c r="O376" s="137"/>
      <c r="P376" s="139"/>
      <c r="Q376" s="128"/>
      <c r="S376" s="118" t="str">
        <f t="shared" si="48"/>
        <v/>
      </c>
      <c r="T376" s="118" t="str">
        <f t="shared" si="49"/>
        <v/>
      </c>
      <c r="U376" s="118" t="str">
        <f t="shared" si="50"/>
        <v/>
      </c>
      <c r="AE376" s="118" t="s">
        <v>1432</v>
      </c>
      <c r="AF376" s="118" t="s">
        <v>1433</v>
      </c>
      <c r="AG376" s="118" t="str">
        <f t="shared" si="51"/>
        <v>A679077</v>
      </c>
      <c r="AH376" s="118" t="str">
        <f>VLOOKUP(AG376,[1]AKT!$C$4:$E$324,3,FALSE)</f>
        <v>0942</v>
      </c>
    </row>
    <row r="377" spans="1:34" x14ac:dyDescent="0.25">
      <c r="A377" s="135"/>
      <c r="B377" s="126" t="str">
        <f t="shared" si="44"/>
        <v/>
      </c>
      <c r="C377" s="135"/>
      <c r="D377" s="126" t="str">
        <f t="shared" si="45"/>
        <v/>
      </c>
      <c r="E377" s="136"/>
      <c r="F377" s="126" t="str">
        <f t="shared" si="46"/>
        <v/>
      </c>
      <c r="G377" s="126" t="str">
        <f t="shared" si="47"/>
        <v/>
      </c>
      <c r="H377" s="127"/>
      <c r="I377" s="127"/>
      <c r="J377" s="127"/>
      <c r="K377" s="127"/>
      <c r="L377" s="137"/>
      <c r="M377" s="138"/>
      <c r="N377" s="138"/>
      <c r="O377" s="137"/>
      <c r="P377" s="139"/>
      <c r="Q377" s="128"/>
      <c r="S377" s="118" t="str">
        <f t="shared" si="48"/>
        <v/>
      </c>
      <c r="T377" s="118" t="str">
        <f t="shared" si="49"/>
        <v/>
      </c>
      <c r="U377" s="118" t="str">
        <f t="shared" si="50"/>
        <v/>
      </c>
      <c r="AE377" s="118" t="s">
        <v>1434</v>
      </c>
      <c r="AF377" s="118" t="s">
        <v>1435</v>
      </c>
      <c r="AG377" s="118" t="str">
        <f t="shared" si="51"/>
        <v>A679077</v>
      </c>
      <c r="AH377" s="118" t="str">
        <f>VLOOKUP(AG377,[1]AKT!$C$4:$E$324,3,FALSE)</f>
        <v>0942</v>
      </c>
    </row>
    <row r="378" spans="1:34" x14ac:dyDescent="0.25">
      <c r="A378" s="135"/>
      <c r="B378" s="126" t="str">
        <f t="shared" si="44"/>
        <v/>
      </c>
      <c r="C378" s="135"/>
      <c r="D378" s="126" t="str">
        <f t="shared" si="45"/>
        <v/>
      </c>
      <c r="E378" s="136"/>
      <c r="F378" s="126" t="str">
        <f t="shared" si="46"/>
        <v/>
      </c>
      <c r="G378" s="126" t="str">
        <f t="shared" si="47"/>
        <v/>
      </c>
      <c r="H378" s="127"/>
      <c r="I378" s="127"/>
      <c r="J378" s="127"/>
      <c r="K378" s="127"/>
      <c r="L378" s="137"/>
      <c r="M378" s="138"/>
      <c r="N378" s="138"/>
      <c r="O378" s="137"/>
      <c r="P378" s="139"/>
      <c r="Q378" s="128"/>
      <c r="S378" s="118" t="str">
        <f t="shared" si="48"/>
        <v/>
      </c>
      <c r="T378" s="118" t="str">
        <f t="shared" si="49"/>
        <v/>
      </c>
      <c r="U378" s="118" t="str">
        <f t="shared" si="50"/>
        <v/>
      </c>
      <c r="AE378" s="118" t="s">
        <v>1436</v>
      </c>
      <c r="AF378" s="118" t="s">
        <v>1437</v>
      </c>
      <c r="AG378" s="118" t="str">
        <f t="shared" si="51"/>
        <v>A679077</v>
      </c>
      <c r="AH378" s="118" t="str">
        <f>VLOOKUP(AG378,[1]AKT!$C$4:$E$324,3,FALSE)</f>
        <v>0942</v>
      </c>
    </row>
    <row r="379" spans="1:34" x14ac:dyDescent="0.25">
      <c r="A379" s="135"/>
      <c r="B379" s="126" t="str">
        <f t="shared" si="44"/>
        <v/>
      </c>
      <c r="C379" s="135"/>
      <c r="D379" s="126" t="str">
        <f t="shared" si="45"/>
        <v/>
      </c>
      <c r="E379" s="136"/>
      <c r="F379" s="126" t="str">
        <f t="shared" si="46"/>
        <v/>
      </c>
      <c r="G379" s="126" t="str">
        <f t="shared" si="47"/>
        <v/>
      </c>
      <c r="H379" s="127"/>
      <c r="I379" s="127"/>
      <c r="J379" s="127"/>
      <c r="K379" s="127"/>
      <c r="L379" s="137"/>
      <c r="M379" s="138"/>
      <c r="N379" s="138"/>
      <c r="O379" s="137"/>
      <c r="P379" s="139"/>
      <c r="Q379" s="128"/>
      <c r="S379" s="118" t="str">
        <f t="shared" si="48"/>
        <v/>
      </c>
      <c r="T379" s="118" t="str">
        <f t="shared" si="49"/>
        <v/>
      </c>
      <c r="U379" s="118" t="str">
        <f t="shared" si="50"/>
        <v/>
      </c>
      <c r="AE379" s="118" t="s">
        <v>1438</v>
      </c>
      <c r="AF379" s="118" t="s">
        <v>673</v>
      </c>
      <c r="AG379" s="118" t="str">
        <f t="shared" si="51"/>
        <v>A679077</v>
      </c>
      <c r="AH379" s="118" t="str">
        <f>VLOOKUP(AG379,[1]AKT!$C$4:$E$324,3,FALSE)</f>
        <v>0942</v>
      </c>
    </row>
    <row r="380" spans="1:34" x14ac:dyDescent="0.25">
      <c r="A380" s="135"/>
      <c r="B380" s="126" t="str">
        <f t="shared" si="44"/>
        <v/>
      </c>
      <c r="C380" s="135"/>
      <c r="D380" s="126" t="str">
        <f t="shared" si="45"/>
        <v/>
      </c>
      <c r="E380" s="136"/>
      <c r="F380" s="126" t="str">
        <f t="shared" si="46"/>
        <v/>
      </c>
      <c r="G380" s="126" t="str">
        <f t="shared" si="47"/>
        <v/>
      </c>
      <c r="H380" s="127"/>
      <c r="I380" s="127"/>
      <c r="J380" s="127"/>
      <c r="K380" s="127"/>
      <c r="L380" s="137"/>
      <c r="M380" s="138"/>
      <c r="N380" s="138"/>
      <c r="O380" s="137"/>
      <c r="P380" s="139"/>
      <c r="Q380" s="128"/>
      <c r="S380" s="118" t="str">
        <f t="shared" si="48"/>
        <v/>
      </c>
      <c r="T380" s="118" t="str">
        <f t="shared" si="49"/>
        <v/>
      </c>
      <c r="U380" s="118" t="str">
        <f t="shared" si="50"/>
        <v/>
      </c>
      <c r="AE380" s="118" t="s">
        <v>1439</v>
      </c>
      <c r="AF380" s="118" t="s">
        <v>687</v>
      </c>
      <c r="AG380" s="118" t="str">
        <f t="shared" si="51"/>
        <v>A679077</v>
      </c>
      <c r="AH380" s="118" t="str">
        <f>VLOOKUP(AG380,[1]AKT!$C$4:$E$324,3,FALSE)</f>
        <v>0942</v>
      </c>
    </row>
    <row r="381" spans="1:34" x14ac:dyDescent="0.25">
      <c r="A381" s="135"/>
      <c r="B381" s="126" t="str">
        <f t="shared" si="44"/>
        <v/>
      </c>
      <c r="C381" s="135"/>
      <c r="D381" s="126" t="str">
        <f t="shared" si="45"/>
        <v/>
      </c>
      <c r="E381" s="136"/>
      <c r="F381" s="126" t="str">
        <f t="shared" si="46"/>
        <v/>
      </c>
      <c r="G381" s="126" t="str">
        <f t="shared" si="47"/>
        <v/>
      </c>
      <c r="H381" s="127"/>
      <c r="I381" s="127"/>
      <c r="J381" s="127"/>
      <c r="K381" s="127"/>
      <c r="L381" s="137"/>
      <c r="M381" s="138"/>
      <c r="N381" s="138"/>
      <c r="O381" s="137"/>
      <c r="P381" s="139"/>
      <c r="Q381" s="128"/>
      <c r="S381" s="118" t="str">
        <f t="shared" si="48"/>
        <v/>
      </c>
      <c r="T381" s="118" t="str">
        <f t="shared" si="49"/>
        <v/>
      </c>
      <c r="U381" s="118" t="str">
        <f t="shared" si="50"/>
        <v/>
      </c>
      <c r="AE381" s="118" t="s">
        <v>1440</v>
      </c>
      <c r="AF381" s="118" t="s">
        <v>1441</v>
      </c>
      <c r="AG381" s="118" t="str">
        <f t="shared" si="51"/>
        <v>A679077</v>
      </c>
      <c r="AH381" s="118" t="str">
        <f>VLOOKUP(AG381,[1]AKT!$C$4:$E$324,3,FALSE)</f>
        <v>0942</v>
      </c>
    </row>
    <row r="382" spans="1:34" x14ac:dyDescent="0.25">
      <c r="A382" s="135"/>
      <c r="B382" s="126" t="str">
        <f t="shared" si="44"/>
        <v/>
      </c>
      <c r="C382" s="135"/>
      <c r="D382" s="126" t="str">
        <f t="shared" si="45"/>
        <v/>
      </c>
      <c r="E382" s="136"/>
      <c r="F382" s="126" t="str">
        <f t="shared" si="46"/>
        <v/>
      </c>
      <c r="G382" s="126" t="str">
        <f t="shared" si="47"/>
        <v/>
      </c>
      <c r="H382" s="127"/>
      <c r="I382" s="127"/>
      <c r="J382" s="127"/>
      <c r="K382" s="127"/>
      <c r="L382" s="137"/>
      <c r="M382" s="138"/>
      <c r="N382" s="138"/>
      <c r="O382" s="137"/>
      <c r="P382" s="139"/>
      <c r="Q382" s="128"/>
      <c r="S382" s="118" t="str">
        <f t="shared" si="48"/>
        <v/>
      </c>
      <c r="T382" s="118" t="str">
        <f t="shared" si="49"/>
        <v/>
      </c>
      <c r="U382" s="118" t="str">
        <f t="shared" si="50"/>
        <v/>
      </c>
      <c r="AE382" s="118" t="s">
        <v>1442</v>
      </c>
      <c r="AF382" s="118" t="s">
        <v>1443</v>
      </c>
      <c r="AG382" s="118" t="str">
        <f t="shared" si="51"/>
        <v>A679077</v>
      </c>
      <c r="AH382" s="118" t="str">
        <f>VLOOKUP(AG382,[1]AKT!$C$4:$E$324,3,FALSE)</f>
        <v>0942</v>
      </c>
    </row>
    <row r="383" spans="1:34" x14ac:dyDescent="0.25">
      <c r="A383" s="135"/>
      <c r="B383" s="126" t="str">
        <f t="shared" si="44"/>
        <v/>
      </c>
      <c r="C383" s="135"/>
      <c r="D383" s="126" t="str">
        <f t="shared" si="45"/>
        <v/>
      </c>
      <c r="E383" s="136"/>
      <c r="F383" s="126" t="str">
        <f t="shared" si="46"/>
        <v/>
      </c>
      <c r="G383" s="126" t="str">
        <f t="shared" si="47"/>
        <v/>
      </c>
      <c r="H383" s="127"/>
      <c r="I383" s="127"/>
      <c r="J383" s="127"/>
      <c r="K383" s="127"/>
      <c r="L383" s="137"/>
      <c r="M383" s="138"/>
      <c r="N383" s="138"/>
      <c r="O383" s="137"/>
      <c r="P383" s="139"/>
      <c r="Q383" s="128"/>
      <c r="S383" s="118" t="str">
        <f t="shared" si="48"/>
        <v/>
      </c>
      <c r="T383" s="118" t="str">
        <f t="shared" si="49"/>
        <v/>
      </c>
      <c r="U383" s="118" t="str">
        <f t="shared" si="50"/>
        <v/>
      </c>
      <c r="AE383" s="118" t="s">
        <v>1444</v>
      </c>
      <c r="AF383" s="118" t="s">
        <v>1445</v>
      </c>
      <c r="AG383" s="118" t="str">
        <f t="shared" si="51"/>
        <v>A679077</v>
      </c>
      <c r="AH383" s="118" t="str">
        <f>VLOOKUP(AG383,[1]AKT!$C$4:$E$324,3,FALSE)</f>
        <v>0942</v>
      </c>
    </row>
    <row r="384" spans="1:34" x14ac:dyDescent="0.25">
      <c r="A384" s="135"/>
      <c r="B384" s="126" t="str">
        <f t="shared" si="44"/>
        <v/>
      </c>
      <c r="C384" s="135"/>
      <c r="D384" s="126" t="str">
        <f t="shared" si="45"/>
        <v/>
      </c>
      <c r="E384" s="136"/>
      <c r="F384" s="126" t="str">
        <f t="shared" si="46"/>
        <v/>
      </c>
      <c r="G384" s="126" t="str">
        <f t="shared" si="47"/>
        <v/>
      </c>
      <c r="H384" s="127"/>
      <c r="I384" s="127"/>
      <c r="J384" s="127"/>
      <c r="K384" s="127"/>
      <c r="L384" s="137"/>
      <c r="M384" s="138"/>
      <c r="N384" s="138"/>
      <c r="O384" s="137"/>
      <c r="P384" s="139"/>
      <c r="Q384" s="128"/>
      <c r="S384" s="118" t="str">
        <f t="shared" si="48"/>
        <v/>
      </c>
      <c r="T384" s="118" t="str">
        <f t="shared" si="49"/>
        <v/>
      </c>
      <c r="U384" s="118" t="str">
        <f t="shared" si="50"/>
        <v/>
      </c>
      <c r="AE384" s="118" t="s">
        <v>1446</v>
      </c>
      <c r="AF384" s="118" t="s">
        <v>1447</v>
      </c>
      <c r="AG384" s="118" t="str">
        <f t="shared" si="51"/>
        <v>A679077</v>
      </c>
      <c r="AH384" s="118" t="str">
        <f>VLOOKUP(AG384,[1]AKT!$C$4:$E$324,3,FALSE)</f>
        <v>0942</v>
      </c>
    </row>
    <row r="385" spans="1:34" x14ac:dyDescent="0.25">
      <c r="A385" s="135"/>
      <c r="B385" s="126" t="str">
        <f t="shared" si="44"/>
        <v/>
      </c>
      <c r="C385" s="135"/>
      <c r="D385" s="126" t="str">
        <f t="shared" si="45"/>
        <v/>
      </c>
      <c r="E385" s="136"/>
      <c r="F385" s="126" t="str">
        <f t="shared" si="46"/>
        <v/>
      </c>
      <c r="G385" s="126" t="str">
        <f t="shared" si="47"/>
        <v/>
      </c>
      <c r="H385" s="127"/>
      <c r="I385" s="127"/>
      <c r="J385" s="127"/>
      <c r="K385" s="127"/>
      <c r="L385" s="137"/>
      <c r="M385" s="138"/>
      <c r="N385" s="138"/>
      <c r="O385" s="137"/>
      <c r="P385" s="139"/>
      <c r="Q385" s="128"/>
      <c r="S385" s="118" t="str">
        <f t="shared" si="48"/>
        <v/>
      </c>
      <c r="T385" s="118" t="str">
        <f t="shared" si="49"/>
        <v/>
      </c>
      <c r="U385" s="118" t="str">
        <f t="shared" si="50"/>
        <v/>
      </c>
      <c r="AE385" s="118" t="s">
        <v>1448</v>
      </c>
      <c r="AF385" s="118" t="s">
        <v>1449</v>
      </c>
      <c r="AG385" s="118" t="str">
        <f t="shared" si="51"/>
        <v>A679077</v>
      </c>
      <c r="AH385" s="118" t="str">
        <f>VLOOKUP(AG385,[1]AKT!$C$4:$E$324,3,FALSE)</f>
        <v>0942</v>
      </c>
    </row>
    <row r="386" spans="1:34" x14ac:dyDescent="0.25">
      <c r="A386" s="135"/>
      <c r="B386" s="126" t="str">
        <f t="shared" si="44"/>
        <v/>
      </c>
      <c r="C386" s="135"/>
      <c r="D386" s="126" t="str">
        <f t="shared" si="45"/>
        <v/>
      </c>
      <c r="E386" s="136"/>
      <c r="F386" s="126" t="str">
        <f t="shared" si="46"/>
        <v/>
      </c>
      <c r="G386" s="126" t="str">
        <f t="shared" si="47"/>
        <v/>
      </c>
      <c r="H386" s="127"/>
      <c r="I386" s="127"/>
      <c r="J386" s="127"/>
      <c r="K386" s="127"/>
      <c r="L386" s="137"/>
      <c r="M386" s="138"/>
      <c r="N386" s="138"/>
      <c r="O386" s="137"/>
      <c r="P386" s="139"/>
      <c r="Q386" s="128"/>
      <c r="S386" s="118" t="str">
        <f t="shared" si="48"/>
        <v/>
      </c>
      <c r="T386" s="118" t="str">
        <f t="shared" si="49"/>
        <v/>
      </c>
      <c r="U386" s="118" t="str">
        <f t="shared" si="50"/>
        <v/>
      </c>
      <c r="AE386" s="118" t="s">
        <v>1450</v>
      </c>
      <c r="AF386" s="118" t="s">
        <v>1451</v>
      </c>
      <c r="AG386" s="118" t="str">
        <f t="shared" si="51"/>
        <v>A679077</v>
      </c>
      <c r="AH386" s="118" t="str">
        <f>VLOOKUP(AG386,[1]AKT!$C$4:$E$324,3,FALSE)</f>
        <v>0942</v>
      </c>
    </row>
    <row r="387" spans="1:34" x14ac:dyDescent="0.25">
      <c r="A387" s="135"/>
      <c r="B387" s="126" t="str">
        <f t="shared" ref="B387:B450" si="52">IFERROR(VLOOKUP(A387,$V$6:$W$23,2,FALSE),"")</f>
        <v/>
      </c>
      <c r="C387" s="135"/>
      <c r="D387" s="126" t="str">
        <f t="shared" ref="D387:D450" si="53">IFERROR(VLOOKUP(C387,$Y$5:$AA$129,2,FALSE),"")</f>
        <v/>
      </c>
      <c r="E387" s="136"/>
      <c r="F387" s="126" t="str">
        <f t="shared" ref="F387:F450" si="54">IFERROR(VLOOKUP(E387,$AE$6:$AF$1090,2,FALSE),"")</f>
        <v/>
      </c>
      <c r="G387" s="126" t="str">
        <f t="shared" ref="G387:G450" si="55">IFERROR(VLOOKUP(E387,$AE$6:$AH$1090,4,FALSE),"")</f>
        <v/>
      </c>
      <c r="H387" s="127"/>
      <c r="I387" s="127"/>
      <c r="J387" s="127"/>
      <c r="K387" s="127"/>
      <c r="L387" s="137"/>
      <c r="M387" s="138"/>
      <c r="N387" s="138"/>
      <c r="O387" s="137"/>
      <c r="P387" s="139"/>
      <c r="Q387" s="128"/>
      <c r="S387" s="118" t="str">
        <f t="shared" ref="S387:S450" si="56">LEFT(C387,3)</f>
        <v/>
      </c>
      <c r="T387" s="118" t="str">
        <f t="shared" ref="T387:T450" si="57">LEFT(C387,2)</f>
        <v/>
      </c>
      <c r="U387" s="118" t="str">
        <f t="shared" ref="U387:U450" si="58">MID(G387,2,2)</f>
        <v/>
      </c>
      <c r="AE387" s="118" t="s">
        <v>1452</v>
      </c>
      <c r="AF387" s="118" t="s">
        <v>1453</v>
      </c>
      <c r="AG387" s="118" t="str">
        <f t="shared" si="51"/>
        <v>A679077</v>
      </c>
      <c r="AH387" s="118" t="str">
        <f>VLOOKUP(AG387,[1]AKT!$C$4:$E$324,3,FALSE)</f>
        <v>0942</v>
      </c>
    </row>
    <row r="388" spans="1:34" x14ac:dyDescent="0.25">
      <c r="A388" s="135"/>
      <c r="B388" s="126" t="str">
        <f t="shared" si="52"/>
        <v/>
      </c>
      <c r="C388" s="135"/>
      <c r="D388" s="126" t="str">
        <f t="shared" si="53"/>
        <v/>
      </c>
      <c r="E388" s="136"/>
      <c r="F388" s="126" t="str">
        <f t="shared" si="54"/>
        <v/>
      </c>
      <c r="G388" s="126" t="str">
        <f t="shared" si="55"/>
        <v/>
      </c>
      <c r="H388" s="127"/>
      <c r="I388" s="127"/>
      <c r="J388" s="127"/>
      <c r="K388" s="127"/>
      <c r="L388" s="137"/>
      <c r="M388" s="138"/>
      <c r="N388" s="138"/>
      <c r="O388" s="137"/>
      <c r="P388" s="139"/>
      <c r="Q388" s="128"/>
      <c r="S388" s="118" t="str">
        <f t="shared" si="56"/>
        <v/>
      </c>
      <c r="T388" s="118" t="str">
        <f t="shared" si="57"/>
        <v/>
      </c>
      <c r="U388" s="118" t="str">
        <f t="shared" si="58"/>
        <v/>
      </c>
      <c r="AE388" s="118" t="s">
        <v>1454</v>
      </c>
      <c r="AF388" s="118" t="s">
        <v>1455</v>
      </c>
      <c r="AG388" s="118" t="str">
        <f t="shared" si="51"/>
        <v>A679077</v>
      </c>
      <c r="AH388" s="118" t="str">
        <f>VLOOKUP(AG388,[1]AKT!$C$4:$E$324,3,FALSE)</f>
        <v>0942</v>
      </c>
    </row>
    <row r="389" spans="1:34" x14ac:dyDescent="0.25">
      <c r="A389" s="135"/>
      <c r="B389" s="126" t="str">
        <f t="shared" si="52"/>
        <v/>
      </c>
      <c r="C389" s="135"/>
      <c r="D389" s="126" t="str">
        <f t="shared" si="53"/>
        <v/>
      </c>
      <c r="E389" s="136"/>
      <c r="F389" s="126" t="str">
        <f t="shared" si="54"/>
        <v/>
      </c>
      <c r="G389" s="126" t="str">
        <f t="shared" si="55"/>
        <v/>
      </c>
      <c r="H389" s="127"/>
      <c r="I389" s="127"/>
      <c r="J389" s="127"/>
      <c r="K389" s="127"/>
      <c r="L389" s="137"/>
      <c r="M389" s="138"/>
      <c r="N389" s="138"/>
      <c r="O389" s="137"/>
      <c r="P389" s="139"/>
      <c r="Q389" s="128"/>
      <c r="S389" s="118" t="str">
        <f t="shared" si="56"/>
        <v/>
      </c>
      <c r="T389" s="118" t="str">
        <f t="shared" si="57"/>
        <v/>
      </c>
      <c r="U389" s="118" t="str">
        <f t="shared" si="58"/>
        <v/>
      </c>
      <c r="AE389" s="118" t="s">
        <v>1456</v>
      </c>
      <c r="AF389" s="118" t="s">
        <v>1457</v>
      </c>
      <c r="AG389" s="118" t="str">
        <f t="shared" si="51"/>
        <v>A679077</v>
      </c>
      <c r="AH389" s="118" t="str">
        <f>VLOOKUP(AG389,[1]AKT!$C$4:$E$324,3,FALSE)</f>
        <v>0942</v>
      </c>
    </row>
    <row r="390" spans="1:34" x14ac:dyDescent="0.25">
      <c r="A390" s="135"/>
      <c r="B390" s="126" t="str">
        <f t="shared" si="52"/>
        <v/>
      </c>
      <c r="C390" s="135"/>
      <c r="D390" s="126" t="str">
        <f t="shared" si="53"/>
        <v/>
      </c>
      <c r="E390" s="136"/>
      <c r="F390" s="126" t="str">
        <f t="shared" si="54"/>
        <v/>
      </c>
      <c r="G390" s="126" t="str">
        <f t="shared" si="55"/>
        <v/>
      </c>
      <c r="H390" s="127"/>
      <c r="I390" s="127"/>
      <c r="J390" s="127"/>
      <c r="K390" s="127"/>
      <c r="L390" s="137"/>
      <c r="M390" s="138"/>
      <c r="N390" s="138"/>
      <c r="O390" s="137"/>
      <c r="P390" s="139"/>
      <c r="Q390" s="128"/>
      <c r="S390" s="118" t="str">
        <f t="shared" si="56"/>
        <v/>
      </c>
      <c r="T390" s="118" t="str">
        <f t="shared" si="57"/>
        <v/>
      </c>
      <c r="U390" s="118" t="str">
        <f t="shared" si="58"/>
        <v/>
      </c>
      <c r="AE390" s="118" t="s">
        <v>1458</v>
      </c>
      <c r="AF390" s="118" t="s">
        <v>1459</v>
      </c>
      <c r="AG390" s="118" t="str">
        <f t="shared" si="51"/>
        <v>A679077</v>
      </c>
      <c r="AH390" s="118" t="str">
        <f>VLOOKUP(AG390,[1]AKT!$C$4:$E$324,3,FALSE)</f>
        <v>0942</v>
      </c>
    </row>
    <row r="391" spans="1:34" x14ac:dyDescent="0.25">
      <c r="A391" s="135"/>
      <c r="B391" s="126" t="str">
        <f t="shared" si="52"/>
        <v/>
      </c>
      <c r="C391" s="135"/>
      <c r="D391" s="126" t="str">
        <f t="shared" si="53"/>
        <v/>
      </c>
      <c r="E391" s="136"/>
      <c r="F391" s="126" t="str">
        <f t="shared" si="54"/>
        <v/>
      </c>
      <c r="G391" s="126" t="str">
        <f t="shared" si="55"/>
        <v/>
      </c>
      <c r="H391" s="127"/>
      <c r="I391" s="127"/>
      <c r="J391" s="127"/>
      <c r="K391" s="127"/>
      <c r="L391" s="137"/>
      <c r="M391" s="138"/>
      <c r="N391" s="138"/>
      <c r="O391" s="137"/>
      <c r="P391" s="139"/>
      <c r="Q391" s="128"/>
      <c r="S391" s="118" t="str">
        <f t="shared" si="56"/>
        <v/>
      </c>
      <c r="T391" s="118" t="str">
        <f t="shared" si="57"/>
        <v/>
      </c>
      <c r="U391" s="118" t="str">
        <f t="shared" si="58"/>
        <v/>
      </c>
      <c r="AE391" s="118" t="s">
        <v>1460</v>
      </c>
      <c r="AF391" s="118" t="s">
        <v>1461</v>
      </c>
      <c r="AG391" s="118" t="str">
        <f t="shared" si="51"/>
        <v>A679077</v>
      </c>
      <c r="AH391" s="118" t="str">
        <f>VLOOKUP(AG391,[1]AKT!$C$4:$E$324,3,FALSE)</f>
        <v>0942</v>
      </c>
    </row>
    <row r="392" spans="1:34" x14ac:dyDescent="0.25">
      <c r="A392" s="135"/>
      <c r="B392" s="126" t="str">
        <f t="shared" si="52"/>
        <v/>
      </c>
      <c r="C392" s="135"/>
      <c r="D392" s="126" t="str">
        <f t="shared" si="53"/>
        <v/>
      </c>
      <c r="E392" s="136"/>
      <c r="F392" s="126" t="str">
        <f t="shared" si="54"/>
        <v/>
      </c>
      <c r="G392" s="126" t="str">
        <f t="shared" si="55"/>
        <v/>
      </c>
      <c r="H392" s="127"/>
      <c r="I392" s="127"/>
      <c r="J392" s="127"/>
      <c r="K392" s="127"/>
      <c r="L392" s="137"/>
      <c r="M392" s="138"/>
      <c r="N392" s="138"/>
      <c r="O392" s="137"/>
      <c r="P392" s="139"/>
      <c r="Q392" s="128"/>
      <c r="S392" s="118" t="str">
        <f t="shared" si="56"/>
        <v/>
      </c>
      <c r="T392" s="118" t="str">
        <f t="shared" si="57"/>
        <v/>
      </c>
      <c r="U392" s="118" t="str">
        <f t="shared" si="58"/>
        <v/>
      </c>
      <c r="AE392" s="118" t="s">
        <v>1462</v>
      </c>
      <c r="AF392" s="118" t="s">
        <v>1463</v>
      </c>
      <c r="AG392" s="118" t="str">
        <f t="shared" ref="AG392:AG455" si="59">LEFT(AE392,7)</f>
        <v>A679077</v>
      </c>
      <c r="AH392" s="118" t="str">
        <f>VLOOKUP(AG392,[1]AKT!$C$4:$E$324,3,FALSE)</f>
        <v>0942</v>
      </c>
    </row>
    <row r="393" spans="1:34" x14ac:dyDescent="0.25">
      <c r="A393" s="135"/>
      <c r="B393" s="126" t="str">
        <f t="shared" si="52"/>
        <v/>
      </c>
      <c r="C393" s="135"/>
      <c r="D393" s="126" t="str">
        <f t="shared" si="53"/>
        <v/>
      </c>
      <c r="E393" s="136"/>
      <c r="F393" s="126" t="str">
        <f t="shared" si="54"/>
        <v/>
      </c>
      <c r="G393" s="126" t="str">
        <f t="shared" si="55"/>
        <v/>
      </c>
      <c r="H393" s="127"/>
      <c r="I393" s="127"/>
      <c r="J393" s="127"/>
      <c r="K393" s="127"/>
      <c r="L393" s="137"/>
      <c r="M393" s="138"/>
      <c r="N393" s="138"/>
      <c r="O393" s="137"/>
      <c r="P393" s="139"/>
      <c r="Q393" s="128"/>
      <c r="S393" s="118" t="str">
        <f t="shared" si="56"/>
        <v/>
      </c>
      <c r="T393" s="118" t="str">
        <f t="shared" si="57"/>
        <v/>
      </c>
      <c r="U393" s="118" t="str">
        <f t="shared" si="58"/>
        <v/>
      </c>
      <c r="AE393" s="118" t="s">
        <v>1464</v>
      </c>
      <c r="AF393" s="118" t="s">
        <v>1465</v>
      </c>
      <c r="AG393" s="118" t="str">
        <f t="shared" si="59"/>
        <v>A679077</v>
      </c>
      <c r="AH393" s="118" t="str">
        <f>VLOOKUP(AG393,[1]AKT!$C$4:$E$324,3,FALSE)</f>
        <v>0942</v>
      </c>
    </row>
    <row r="394" spans="1:34" x14ac:dyDescent="0.25">
      <c r="A394" s="135"/>
      <c r="B394" s="126" t="str">
        <f t="shared" si="52"/>
        <v/>
      </c>
      <c r="C394" s="135"/>
      <c r="D394" s="126" t="str">
        <f t="shared" si="53"/>
        <v/>
      </c>
      <c r="E394" s="136"/>
      <c r="F394" s="126" t="str">
        <f t="shared" si="54"/>
        <v/>
      </c>
      <c r="G394" s="126" t="str">
        <f t="shared" si="55"/>
        <v/>
      </c>
      <c r="H394" s="127"/>
      <c r="I394" s="127"/>
      <c r="J394" s="127"/>
      <c r="K394" s="127"/>
      <c r="L394" s="137"/>
      <c r="M394" s="138"/>
      <c r="N394" s="138"/>
      <c r="O394" s="137"/>
      <c r="P394" s="139"/>
      <c r="Q394" s="128"/>
      <c r="S394" s="118" t="str">
        <f t="shared" si="56"/>
        <v/>
      </c>
      <c r="T394" s="118" t="str">
        <f t="shared" si="57"/>
        <v/>
      </c>
      <c r="U394" s="118" t="str">
        <f t="shared" si="58"/>
        <v/>
      </c>
      <c r="AE394" s="118" t="s">
        <v>1466</v>
      </c>
      <c r="AF394" s="118" t="s">
        <v>1467</v>
      </c>
      <c r="AG394" s="118" t="str">
        <f t="shared" si="59"/>
        <v>A679077</v>
      </c>
      <c r="AH394" s="118" t="str">
        <f>VLOOKUP(AG394,[1]AKT!$C$4:$E$324,3,FALSE)</f>
        <v>0942</v>
      </c>
    </row>
    <row r="395" spans="1:34" x14ac:dyDescent="0.25">
      <c r="A395" s="135"/>
      <c r="B395" s="126" t="str">
        <f t="shared" si="52"/>
        <v/>
      </c>
      <c r="C395" s="135"/>
      <c r="D395" s="126" t="str">
        <f t="shared" si="53"/>
        <v/>
      </c>
      <c r="E395" s="136"/>
      <c r="F395" s="126" t="str">
        <f t="shared" si="54"/>
        <v/>
      </c>
      <c r="G395" s="126" t="str">
        <f t="shared" si="55"/>
        <v/>
      </c>
      <c r="H395" s="127"/>
      <c r="I395" s="127"/>
      <c r="J395" s="127"/>
      <c r="K395" s="127"/>
      <c r="L395" s="137"/>
      <c r="M395" s="138"/>
      <c r="N395" s="138"/>
      <c r="O395" s="137"/>
      <c r="P395" s="139"/>
      <c r="Q395" s="128"/>
      <c r="S395" s="118" t="str">
        <f t="shared" si="56"/>
        <v/>
      </c>
      <c r="T395" s="118" t="str">
        <f t="shared" si="57"/>
        <v/>
      </c>
      <c r="U395" s="118" t="str">
        <f t="shared" si="58"/>
        <v/>
      </c>
      <c r="AE395" s="118" t="s">
        <v>1468</v>
      </c>
      <c r="AF395" s="118" t="s">
        <v>1469</v>
      </c>
      <c r="AG395" s="118" t="str">
        <f t="shared" si="59"/>
        <v>A679077</v>
      </c>
      <c r="AH395" s="118" t="str">
        <f>VLOOKUP(AG395,[1]AKT!$C$4:$E$324,3,FALSE)</f>
        <v>0942</v>
      </c>
    </row>
    <row r="396" spans="1:34" x14ac:dyDescent="0.25">
      <c r="A396" s="135"/>
      <c r="B396" s="126" t="str">
        <f t="shared" si="52"/>
        <v/>
      </c>
      <c r="C396" s="135"/>
      <c r="D396" s="126" t="str">
        <f t="shared" si="53"/>
        <v/>
      </c>
      <c r="E396" s="136"/>
      <c r="F396" s="126" t="str">
        <f t="shared" si="54"/>
        <v/>
      </c>
      <c r="G396" s="126" t="str">
        <f t="shared" si="55"/>
        <v/>
      </c>
      <c r="H396" s="127"/>
      <c r="I396" s="127"/>
      <c r="J396" s="127"/>
      <c r="K396" s="127"/>
      <c r="L396" s="137"/>
      <c r="M396" s="138"/>
      <c r="N396" s="138"/>
      <c r="O396" s="137"/>
      <c r="P396" s="139"/>
      <c r="Q396" s="128"/>
      <c r="S396" s="118" t="str">
        <f t="shared" si="56"/>
        <v/>
      </c>
      <c r="T396" s="118" t="str">
        <f t="shared" si="57"/>
        <v/>
      </c>
      <c r="U396" s="118" t="str">
        <f t="shared" si="58"/>
        <v/>
      </c>
      <c r="AE396" s="118" t="s">
        <v>1470</v>
      </c>
      <c r="AF396" s="118" t="s">
        <v>1471</v>
      </c>
      <c r="AG396" s="118" t="str">
        <f t="shared" si="59"/>
        <v>A679077</v>
      </c>
      <c r="AH396" s="118" t="str">
        <f>VLOOKUP(AG396,[1]AKT!$C$4:$E$324,3,FALSE)</f>
        <v>0942</v>
      </c>
    </row>
    <row r="397" spans="1:34" x14ac:dyDescent="0.25">
      <c r="A397" s="135"/>
      <c r="B397" s="126" t="str">
        <f t="shared" si="52"/>
        <v/>
      </c>
      <c r="C397" s="135"/>
      <c r="D397" s="126" t="str">
        <f t="shared" si="53"/>
        <v/>
      </c>
      <c r="E397" s="136"/>
      <c r="F397" s="126" t="str">
        <f t="shared" si="54"/>
        <v/>
      </c>
      <c r="G397" s="126" t="str">
        <f t="shared" si="55"/>
        <v/>
      </c>
      <c r="H397" s="127"/>
      <c r="I397" s="127"/>
      <c r="J397" s="127"/>
      <c r="K397" s="127"/>
      <c r="L397" s="137"/>
      <c r="M397" s="138"/>
      <c r="N397" s="138"/>
      <c r="O397" s="137"/>
      <c r="P397" s="139"/>
      <c r="Q397" s="128"/>
      <c r="S397" s="118" t="str">
        <f t="shared" si="56"/>
        <v/>
      </c>
      <c r="T397" s="118" t="str">
        <f t="shared" si="57"/>
        <v/>
      </c>
      <c r="U397" s="118" t="str">
        <f t="shared" si="58"/>
        <v/>
      </c>
      <c r="AE397" s="118" t="s">
        <v>1472</v>
      </c>
      <c r="AF397" s="118" t="s">
        <v>1473</v>
      </c>
      <c r="AG397" s="118" t="str">
        <f t="shared" si="59"/>
        <v>A679077</v>
      </c>
      <c r="AH397" s="118" t="str">
        <f>VLOOKUP(AG397,[1]AKT!$C$4:$E$324,3,FALSE)</f>
        <v>0942</v>
      </c>
    </row>
    <row r="398" spans="1:34" x14ac:dyDescent="0.25">
      <c r="A398" s="135"/>
      <c r="B398" s="126" t="str">
        <f t="shared" si="52"/>
        <v/>
      </c>
      <c r="C398" s="135"/>
      <c r="D398" s="126" t="str">
        <f t="shared" si="53"/>
        <v/>
      </c>
      <c r="E398" s="136"/>
      <c r="F398" s="126" t="str">
        <f t="shared" si="54"/>
        <v/>
      </c>
      <c r="G398" s="126" t="str">
        <f t="shared" si="55"/>
        <v/>
      </c>
      <c r="H398" s="127"/>
      <c r="I398" s="127"/>
      <c r="J398" s="127"/>
      <c r="K398" s="127"/>
      <c r="L398" s="137"/>
      <c r="M398" s="138"/>
      <c r="N398" s="138"/>
      <c r="O398" s="137"/>
      <c r="P398" s="139"/>
      <c r="Q398" s="128"/>
      <c r="S398" s="118" t="str">
        <f t="shared" si="56"/>
        <v/>
      </c>
      <c r="T398" s="118" t="str">
        <f t="shared" si="57"/>
        <v/>
      </c>
      <c r="U398" s="118" t="str">
        <f t="shared" si="58"/>
        <v/>
      </c>
      <c r="AE398" s="118" t="s">
        <v>1474</v>
      </c>
      <c r="AF398" s="118" t="s">
        <v>1475</v>
      </c>
      <c r="AG398" s="118" t="str">
        <f t="shared" si="59"/>
        <v>A679077</v>
      </c>
      <c r="AH398" s="118" t="str">
        <f>VLOOKUP(AG398,[1]AKT!$C$4:$E$324,3,FALSE)</f>
        <v>0942</v>
      </c>
    </row>
    <row r="399" spans="1:34" x14ac:dyDescent="0.25">
      <c r="A399" s="135"/>
      <c r="B399" s="126" t="str">
        <f t="shared" si="52"/>
        <v/>
      </c>
      <c r="C399" s="135"/>
      <c r="D399" s="126" t="str">
        <f t="shared" si="53"/>
        <v/>
      </c>
      <c r="E399" s="136"/>
      <c r="F399" s="126" t="str">
        <f t="shared" si="54"/>
        <v/>
      </c>
      <c r="G399" s="126" t="str">
        <f t="shared" si="55"/>
        <v/>
      </c>
      <c r="H399" s="127"/>
      <c r="I399" s="127"/>
      <c r="J399" s="127"/>
      <c r="K399" s="127"/>
      <c r="L399" s="137"/>
      <c r="M399" s="138"/>
      <c r="N399" s="138"/>
      <c r="O399" s="137"/>
      <c r="P399" s="139"/>
      <c r="Q399" s="128"/>
      <c r="S399" s="118" t="str">
        <f t="shared" si="56"/>
        <v/>
      </c>
      <c r="T399" s="118" t="str">
        <f t="shared" si="57"/>
        <v/>
      </c>
      <c r="U399" s="118" t="str">
        <f t="shared" si="58"/>
        <v/>
      </c>
      <c r="AE399" s="118" t="s">
        <v>1476</v>
      </c>
      <c r="AF399" s="118" t="s">
        <v>1477</v>
      </c>
      <c r="AG399" s="118" t="str">
        <f t="shared" si="59"/>
        <v>A679077</v>
      </c>
      <c r="AH399" s="118" t="str">
        <f>VLOOKUP(AG399,[1]AKT!$C$4:$E$324,3,FALSE)</f>
        <v>0942</v>
      </c>
    </row>
    <row r="400" spans="1:34" x14ac:dyDescent="0.25">
      <c r="A400" s="135"/>
      <c r="B400" s="126" t="str">
        <f t="shared" si="52"/>
        <v/>
      </c>
      <c r="C400" s="135"/>
      <c r="D400" s="126" t="str">
        <f t="shared" si="53"/>
        <v/>
      </c>
      <c r="E400" s="136"/>
      <c r="F400" s="126" t="str">
        <f t="shared" si="54"/>
        <v/>
      </c>
      <c r="G400" s="126" t="str">
        <f t="shared" si="55"/>
        <v/>
      </c>
      <c r="H400" s="127"/>
      <c r="I400" s="127"/>
      <c r="J400" s="127"/>
      <c r="K400" s="127"/>
      <c r="L400" s="137"/>
      <c r="M400" s="138"/>
      <c r="N400" s="138"/>
      <c r="O400" s="137"/>
      <c r="P400" s="139"/>
      <c r="Q400" s="128"/>
      <c r="S400" s="118" t="str">
        <f t="shared" si="56"/>
        <v/>
      </c>
      <c r="T400" s="118" t="str">
        <f t="shared" si="57"/>
        <v/>
      </c>
      <c r="U400" s="118" t="str">
        <f t="shared" si="58"/>
        <v/>
      </c>
      <c r="AE400" s="118" t="s">
        <v>1478</v>
      </c>
      <c r="AF400" s="118" t="s">
        <v>1479</v>
      </c>
      <c r="AG400" s="118" t="str">
        <f t="shared" si="59"/>
        <v>A679077</v>
      </c>
      <c r="AH400" s="118" t="str">
        <f>VLOOKUP(AG400,[1]AKT!$C$4:$E$324,3,FALSE)</f>
        <v>0942</v>
      </c>
    </row>
    <row r="401" spans="1:34" x14ac:dyDescent="0.25">
      <c r="A401" s="135"/>
      <c r="B401" s="126" t="str">
        <f t="shared" si="52"/>
        <v/>
      </c>
      <c r="C401" s="135"/>
      <c r="D401" s="126" t="str">
        <f t="shared" si="53"/>
        <v/>
      </c>
      <c r="E401" s="136"/>
      <c r="F401" s="126" t="str">
        <f t="shared" si="54"/>
        <v/>
      </c>
      <c r="G401" s="126" t="str">
        <f t="shared" si="55"/>
        <v/>
      </c>
      <c r="H401" s="127"/>
      <c r="I401" s="127"/>
      <c r="J401" s="127"/>
      <c r="K401" s="127"/>
      <c r="L401" s="137"/>
      <c r="M401" s="138"/>
      <c r="N401" s="138"/>
      <c r="O401" s="137"/>
      <c r="P401" s="139"/>
      <c r="Q401" s="128"/>
      <c r="S401" s="118" t="str">
        <f t="shared" si="56"/>
        <v/>
      </c>
      <c r="T401" s="118" t="str">
        <f t="shared" si="57"/>
        <v/>
      </c>
      <c r="U401" s="118" t="str">
        <f t="shared" si="58"/>
        <v/>
      </c>
      <c r="AE401" s="118" t="s">
        <v>1480</v>
      </c>
      <c r="AF401" s="118" t="s">
        <v>1481</v>
      </c>
      <c r="AG401" s="118" t="str">
        <f t="shared" si="59"/>
        <v>A679077</v>
      </c>
      <c r="AH401" s="118" t="str">
        <f>VLOOKUP(AG401,[1]AKT!$C$4:$E$324,3,FALSE)</f>
        <v>0942</v>
      </c>
    </row>
    <row r="402" spans="1:34" x14ac:dyDescent="0.25">
      <c r="A402" s="135"/>
      <c r="B402" s="126" t="str">
        <f t="shared" si="52"/>
        <v/>
      </c>
      <c r="C402" s="135"/>
      <c r="D402" s="126" t="str">
        <f t="shared" si="53"/>
        <v/>
      </c>
      <c r="E402" s="136"/>
      <c r="F402" s="126" t="str">
        <f t="shared" si="54"/>
        <v/>
      </c>
      <c r="G402" s="126" t="str">
        <f t="shared" si="55"/>
        <v/>
      </c>
      <c r="H402" s="127"/>
      <c r="I402" s="127"/>
      <c r="J402" s="127"/>
      <c r="K402" s="127"/>
      <c r="L402" s="137"/>
      <c r="M402" s="138"/>
      <c r="N402" s="138"/>
      <c r="O402" s="137"/>
      <c r="P402" s="139"/>
      <c r="Q402" s="128"/>
      <c r="S402" s="118" t="str">
        <f t="shared" si="56"/>
        <v/>
      </c>
      <c r="T402" s="118" t="str">
        <f t="shared" si="57"/>
        <v/>
      </c>
      <c r="U402" s="118" t="str">
        <f t="shared" si="58"/>
        <v/>
      </c>
      <c r="AE402" s="118" t="s">
        <v>1482</v>
      </c>
      <c r="AF402" s="118" t="s">
        <v>1483</v>
      </c>
      <c r="AG402" s="118" t="str">
        <f t="shared" si="59"/>
        <v>A679077</v>
      </c>
      <c r="AH402" s="118" t="str">
        <f>VLOOKUP(AG402,[1]AKT!$C$4:$E$324,3,FALSE)</f>
        <v>0942</v>
      </c>
    </row>
    <row r="403" spans="1:34" x14ac:dyDescent="0.25">
      <c r="A403" s="135"/>
      <c r="B403" s="126" t="str">
        <f t="shared" si="52"/>
        <v/>
      </c>
      <c r="C403" s="135"/>
      <c r="D403" s="126" t="str">
        <f t="shared" si="53"/>
        <v/>
      </c>
      <c r="E403" s="136"/>
      <c r="F403" s="126" t="str">
        <f t="shared" si="54"/>
        <v/>
      </c>
      <c r="G403" s="126" t="str">
        <f t="shared" si="55"/>
        <v/>
      </c>
      <c r="H403" s="127"/>
      <c r="I403" s="127"/>
      <c r="J403" s="127"/>
      <c r="K403" s="127"/>
      <c r="L403" s="137"/>
      <c r="M403" s="138"/>
      <c r="N403" s="138"/>
      <c r="O403" s="137"/>
      <c r="P403" s="139"/>
      <c r="Q403" s="128"/>
      <c r="S403" s="118" t="str">
        <f t="shared" si="56"/>
        <v/>
      </c>
      <c r="T403" s="118" t="str">
        <f t="shared" si="57"/>
        <v/>
      </c>
      <c r="U403" s="118" t="str">
        <f t="shared" si="58"/>
        <v/>
      </c>
      <c r="AE403" s="118" t="s">
        <v>1484</v>
      </c>
      <c r="AF403" s="118" t="s">
        <v>1485</v>
      </c>
      <c r="AG403" s="118" t="str">
        <f t="shared" si="59"/>
        <v>A679077</v>
      </c>
      <c r="AH403" s="118" t="str">
        <f>VLOOKUP(AG403,[1]AKT!$C$4:$E$324,3,FALSE)</f>
        <v>0942</v>
      </c>
    </row>
    <row r="404" spans="1:34" x14ac:dyDescent="0.25">
      <c r="A404" s="135"/>
      <c r="B404" s="126" t="str">
        <f t="shared" si="52"/>
        <v/>
      </c>
      <c r="C404" s="135"/>
      <c r="D404" s="126" t="str">
        <f t="shared" si="53"/>
        <v/>
      </c>
      <c r="E404" s="136"/>
      <c r="F404" s="126" t="str">
        <f t="shared" si="54"/>
        <v/>
      </c>
      <c r="G404" s="126" t="str">
        <f t="shared" si="55"/>
        <v/>
      </c>
      <c r="H404" s="127"/>
      <c r="I404" s="127"/>
      <c r="J404" s="127"/>
      <c r="K404" s="127"/>
      <c r="L404" s="137"/>
      <c r="M404" s="138"/>
      <c r="N404" s="138"/>
      <c r="O404" s="137"/>
      <c r="P404" s="139"/>
      <c r="Q404" s="128"/>
      <c r="S404" s="118" t="str">
        <f t="shared" si="56"/>
        <v/>
      </c>
      <c r="T404" s="118" t="str">
        <f t="shared" si="57"/>
        <v/>
      </c>
      <c r="U404" s="118" t="str">
        <f t="shared" si="58"/>
        <v/>
      </c>
      <c r="AE404" s="118" t="s">
        <v>1486</v>
      </c>
      <c r="AF404" s="118" t="s">
        <v>1487</v>
      </c>
      <c r="AG404" s="118" t="str">
        <f t="shared" si="59"/>
        <v>A679077</v>
      </c>
      <c r="AH404" s="118" t="str">
        <f>VLOOKUP(AG404,[1]AKT!$C$4:$E$324,3,FALSE)</f>
        <v>0942</v>
      </c>
    </row>
    <row r="405" spans="1:34" x14ac:dyDescent="0.25">
      <c r="A405" s="135"/>
      <c r="B405" s="126" t="str">
        <f t="shared" si="52"/>
        <v/>
      </c>
      <c r="C405" s="135"/>
      <c r="D405" s="126" t="str">
        <f t="shared" si="53"/>
        <v/>
      </c>
      <c r="E405" s="136"/>
      <c r="F405" s="126" t="str">
        <f t="shared" si="54"/>
        <v/>
      </c>
      <c r="G405" s="126" t="str">
        <f t="shared" si="55"/>
        <v/>
      </c>
      <c r="H405" s="127"/>
      <c r="I405" s="127"/>
      <c r="J405" s="127"/>
      <c r="K405" s="127"/>
      <c r="L405" s="137"/>
      <c r="M405" s="138"/>
      <c r="N405" s="138"/>
      <c r="O405" s="137"/>
      <c r="P405" s="139"/>
      <c r="Q405" s="128"/>
      <c r="S405" s="118" t="str">
        <f t="shared" si="56"/>
        <v/>
      </c>
      <c r="T405" s="118" t="str">
        <f t="shared" si="57"/>
        <v/>
      </c>
      <c r="U405" s="118" t="str">
        <f t="shared" si="58"/>
        <v/>
      </c>
      <c r="AE405" s="118" t="s">
        <v>1488</v>
      </c>
      <c r="AF405" s="118" t="s">
        <v>1489</v>
      </c>
      <c r="AG405" s="118" t="str">
        <f t="shared" si="59"/>
        <v>A679077</v>
      </c>
      <c r="AH405" s="118" t="str">
        <f>VLOOKUP(AG405,[1]AKT!$C$4:$E$324,3,FALSE)</f>
        <v>0942</v>
      </c>
    </row>
    <row r="406" spans="1:34" x14ac:dyDescent="0.25">
      <c r="A406" s="135"/>
      <c r="B406" s="126" t="str">
        <f t="shared" si="52"/>
        <v/>
      </c>
      <c r="C406" s="135"/>
      <c r="D406" s="126" t="str">
        <f t="shared" si="53"/>
        <v/>
      </c>
      <c r="E406" s="136"/>
      <c r="F406" s="126" t="str">
        <f t="shared" si="54"/>
        <v/>
      </c>
      <c r="G406" s="126" t="str">
        <f t="shared" si="55"/>
        <v/>
      </c>
      <c r="H406" s="127"/>
      <c r="I406" s="127"/>
      <c r="J406" s="127"/>
      <c r="K406" s="127"/>
      <c r="L406" s="137"/>
      <c r="M406" s="138"/>
      <c r="N406" s="138"/>
      <c r="O406" s="137"/>
      <c r="P406" s="139"/>
      <c r="Q406" s="128"/>
      <c r="S406" s="118" t="str">
        <f t="shared" si="56"/>
        <v/>
      </c>
      <c r="T406" s="118" t="str">
        <f t="shared" si="57"/>
        <v/>
      </c>
      <c r="U406" s="118" t="str">
        <f t="shared" si="58"/>
        <v/>
      </c>
      <c r="AE406" s="118" t="s">
        <v>1490</v>
      </c>
      <c r="AF406" s="118" t="s">
        <v>1491</v>
      </c>
      <c r="AG406" s="118" t="str">
        <f t="shared" si="59"/>
        <v>A679077</v>
      </c>
      <c r="AH406" s="118" t="str">
        <f>VLOOKUP(AG406,[1]AKT!$C$4:$E$324,3,FALSE)</f>
        <v>0942</v>
      </c>
    </row>
    <row r="407" spans="1:34" x14ac:dyDescent="0.25">
      <c r="A407" s="135"/>
      <c r="B407" s="126" t="str">
        <f t="shared" si="52"/>
        <v/>
      </c>
      <c r="C407" s="135"/>
      <c r="D407" s="126" t="str">
        <f t="shared" si="53"/>
        <v/>
      </c>
      <c r="E407" s="136"/>
      <c r="F407" s="126" t="str">
        <f t="shared" si="54"/>
        <v/>
      </c>
      <c r="G407" s="126" t="str">
        <f t="shared" si="55"/>
        <v/>
      </c>
      <c r="H407" s="127"/>
      <c r="I407" s="127"/>
      <c r="J407" s="127"/>
      <c r="K407" s="127"/>
      <c r="L407" s="137"/>
      <c r="M407" s="138"/>
      <c r="N407" s="138"/>
      <c r="O407" s="137"/>
      <c r="P407" s="139"/>
      <c r="Q407" s="128"/>
      <c r="S407" s="118" t="str">
        <f t="shared" si="56"/>
        <v/>
      </c>
      <c r="T407" s="118" t="str">
        <f t="shared" si="57"/>
        <v/>
      </c>
      <c r="U407" s="118" t="str">
        <f t="shared" si="58"/>
        <v/>
      </c>
      <c r="AE407" s="118" t="s">
        <v>1492</v>
      </c>
      <c r="AF407" s="118" t="s">
        <v>1493</v>
      </c>
      <c r="AG407" s="118" t="str">
        <f t="shared" si="59"/>
        <v>A679077</v>
      </c>
      <c r="AH407" s="118" t="str">
        <f>VLOOKUP(AG407,[1]AKT!$C$4:$E$324,3,FALSE)</f>
        <v>0942</v>
      </c>
    </row>
    <row r="408" spans="1:34" x14ac:dyDescent="0.25">
      <c r="A408" s="135"/>
      <c r="B408" s="126" t="str">
        <f t="shared" si="52"/>
        <v/>
      </c>
      <c r="C408" s="135"/>
      <c r="D408" s="126" t="str">
        <f t="shared" si="53"/>
        <v/>
      </c>
      <c r="E408" s="136"/>
      <c r="F408" s="126" t="str">
        <f t="shared" si="54"/>
        <v/>
      </c>
      <c r="G408" s="126" t="str">
        <f t="shared" si="55"/>
        <v/>
      </c>
      <c r="H408" s="127"/>
      <c r="I408" s="127"/>
      <c r="J408" s="127"/>
      <c r="K408" s="127"/>
      <c r="L408" s="137"/>
      <c r="M408" s="138"/>
      <c r="N408" s="138"/>
      <c r="O408" s="137"/>
      <c r="P408" s="139"/>
      <c r="Q408" s="128"/>
      <c r="S408" s="118" t="str">
        <f t="shared" si="56"/>
        <v/>
      </c>
      <c r="T408" s="118" t="str">
        <f t="shared" si="57"/>
        <v/>
      </c>
      <c r="U408" s="118" t="str">
        <f t="shared" si="58"/>
        <v/>
      </c>
      <c r="AE408" s="118" t="s">
        <v>1494</v>
      </c>
      <c r="AF408" s="118" t="s">
        <v>1495</v>
      </c>
      <c r="AG408" s="118" t="str">
        <f t="shared" si="59"/>
        <v>A679077</v>
      </c>
      <c r="AH408" s="118" t="str">
        <f>VLOOKUP(AG408,[1]AKT!$C$4:$E$324,3,FALSE)</f>
        <v>0942</v>
      </c>
    </row>
    <row r="409" spans="1:34" x14ac:dyDescent="0.25">
      <c r="A409" s="135"/>
      <c r="B409" s="126" t="str">
        <f t="shared" si="52"/>
        <v/>
      </c>
      <c r="C409" s="135"/>
      <c r="D409" s="126" t="str">
        <f t="shared" si="53"/>
        <v/>
      </c>
      <c r="E409" s="136"/>
      <c r="F409" s="126" t="str">
        <f t="shared" si="54"/>
        <v/>
      </c>
      <c r="G409" s="126" t="str">
        <f t="shared" si="55"/>
        <v/>
      </c>
      <c r="H409" s="127"/>
      <c r="I409" s="127"/>
      <c r="J409" s="127"/>
      <c r="K409" s="127"/>
      <c r="L409" s="137"/>
      <c r="M409" s="138"/>
      <c r="N409" s="138"/>
      <c r="O409" s="137"/>
      <c r="P409" s="139"/>
      <c r="Q409" s="128"/>
      <c r="S409" s="118" t="str">
        <f t="shared" si="56"/>
        <v/>
      </c>
      <c r="T409" s="118" t="str">
        <f t="shared" si="57"/>
        <v/>
      </c>
      <c r="U409" s="118" t="str">
        <f t="shared" si="58"/>
        <v/>
      </c>
      <c r="AE409" s="118" t="s">
        <v>1496</v>
      </c>
      <c r="AF409" s="118" t="s">
        <v>1497</v>
      </c>
      <c r="AG409" s="118" t="str">
        <f t="shared" si="59"/>
        <v>A679077</v>
      </c>
      <c r="AH409" s="118" t="str">
        <f>VLOOKUP(AG409,[1]AKT!$C$4:$E$324,3,FALSE)</f>
        <v>0942</v>
      </c>
    </row>
    <row r="410" spans="1:34" x14ac:dyDescent="0.25">
      <c r="A410" s="135"/>
      <c r="B410" s="126" t="str">
        <f t="shared" si="52"/>
        <v/>
      </c>
      <c r="C410" s="135"/>
      <c r="D410" s="126" t="str">
        <f t="shared" si="53"/>
        <v/>
      </c>
      <c r="E410" s="136"/>
      <c r="F410" s="126" t="str">
        <f t="shared" si="54"/>
        <v/>
      </c>
      <c r="G410" s="126" t="str">
        <f t="shared" si="55"/>
        <v/>
      </c>
      <c r="H410" s="127"/>
      <c r="I410" s="127"/>
      <c r="J410" s="127"/>
      <c r="K410" s="127"/>
      <c r="L410" s="137"/>
      <c r="M410" s="138"/>
      <c r="N410" s="138"/>
      <c r="O410" s="137"/>
      <c r="P410" s="139"/>
      <c r="Q410" s="128"/>
      <c r="S410" s="118" t="str">
        <f t="shared" si="56"/>
        <v/>
      </c>
      <c r="T410" s="118" t="str">
        <f t="shared" si="57"/>
        <v/>
      </c>
      <c r="U410" s="118" t="str">
        <f t="shared" si="58"/>
        <v/>
      </c>
      <c r="AE410" s="118" t="s">
        <v>1498</v>
      </c>
      <c r="AF410" s="118" t="s">
        <v>1499</v>
      </c>
      <c r="AG410" s="118" t="str">
        <f t="shared" si="59"/>
        <v>A679077</v>
      </c>
      <c r="AH410" s="118" t="str">
        <f>VLOOKUP(AG410,[1]AKT!$C$4:$E$324,3,FALSE)</f>
        <v>0942</v>
      </c>
    </row>
    <row r="411" spans="1:34" x14ac:dyDescent="0.25">
      <c r="A411" s="135"/>
      <c r="B411" s="126" t="str">
        <f t="shared" si="52"/>
        <v/>
      </c>
      <c r="C411" s="135"/>
      <c r="D411" s="126" t="str">
        <f t="shared" si="53"/>
        <v/>
      </c>
      <c r="E411" s="136"/>
      <c r="F411" s="126" t="str">
        <f t="shared" si="54"/>
        <v/>
      </c>
      <c r="G411" s="126" t="str">
        <f t="shared" si="55"/>
        <v/>
      </c>
      <c r="H411" s="127"/>
      <c r="I411" s="127"/>
      <c r="J411" s="127"/>
      <c r="K411" s="127"/>
      <c r="L411" s="137"/>
      <c r="M411" s="138"/>
      <c r="N411" s="138"/>
      <c r="O411" s="137"/>
      <c r="P411" s="139"/>
      <c r="Q411" s="128"/>
      <c r="S411" s="118" t="str">
        <f t="shared" si="56"/>
        <v/>
      </c>
      <c r="T411" s="118" t="str">
        <f t="shared" si="57"/>
        <v/>
      </c>
      <c r="U411" s="118" t="str">
        <f t="shared" si="58"/>
        <v/>
      </c>
      <c r="AE411" s="118" t="s">
        <v>1500</v>
      </c>
      <c r="AF411" s="118" t="s">
        <v>1501</v>
      </c>
      <c r="AG411" s="118" t="str">
        <f t="shared" si="59"/>
        <v>A679077</v>
      </c>
      <c r="AH411" s="118" t="str">
        <f>VLOOKUP(AG411,[1]AKT!$C$4:$E$324,3,FALSE)</f>
        <v>0942</v>
      </c>
    </row>
    <row r="412" spans="1:34" x14ac:dyDescent="0.25">
      <c r="A412" s="135"/>
      <c r="B412" s="126" t="str">
        <f t="shared" si="52"/>
        <v/>
      </c>
      <c r="C412" s="135"/>
      <c r="D412" s="126" t="str">
        <f t="shared" si="53"/>
        <v/>
      </c>
      <c r="E412" s="136"/>
      <c r="F412" s="126" t="str">
        <f t="shared" si="54"/>
        <v/>
      </c>
      <c r="G412" s="126" t="str">
        <f t="shared" si="55"/>
        <v/>
      </c>
      <c r="H412" s="127"/>
      <c r="I412" s="127"/>
      <c r="J412" s="127"/>
      <c r="K412" s="127"/>
      <c r="L412" s="137"/>
      <c r="M412" s="138"/>
      <c r="N412" s="138"/>
      <c r="O412" s="137"/>
      <c r="P412" s="139"/>
      <c r="Q412" s="128"/>
      <c r="S412" s="118" t="str">
        <f t="shared" si="56"/>
        <v/>
      </c>
      <c r="T412" s="118" t="str">
        <f t="shared" si="57"/>
        <v/>
      </c>
      <c r="U412" s="118" t="str">
        <f t="shared" si="58"/>
        <v/>
      </c>
      <c r="AE412" s="118" t="s">
        <v>1502</v>
      </c>
      <c r="AF412" s="118" t="s">
        <v>1503</v>
      </c>
      <c r="AG412" s="118" t="str">
        <f t="shared" si="59"/>
        <v>A679077</v>
      </c>
      <c r="AH412" s="118" t="str">
        <f>VLOOKUP(AG412,[1]AKT!$C$4:$E$324,3,FALSE)</f>
        <v>0942</v>
      </c>
    </row>
    <row r="413" spans="1:34" x14ac:dyDescent="0.25">
      <c r="A413" s="135"/>
      <c r="B413" s="126" t="str">
        <f t="shared" si="52"/>
        <v/>
      </c>
      <c r="C413" s="135"/>
      <c r="D413" s="126" t="str">
        <f t="shared" si="53"/>
        <v/>
      </c>
      <c r="E413" s="136"/>
      <c r="F413" s="126" t="str">
        <f t="shared" si="54"/>
        <v/>
      </c>
      <c r="G413" s="126" t="str">
        <f t="shared" si="55"/>
        <v/>
      </c>
      <c r="H413" s="127"/>
      <c r="I413" s="127"/>
      <c r="J413" s="127"/>
      <c r="K413" s="127"/>
      <c r="L413" s="137"/>
      <c r="M413" s="138"/>
      <c r="N413" s="138"/>
      <c r="O413" s="137"/>
      <c r="P413" s="139"/>
      <c r="Q413" s="128"/>
      <c r="S413" s="118" t="str">
        <f t="shared" si="56"/>
        <v/>
      </c>
      <c r="T413" s="118" t="str">
        <f t="shared" si="57"/>
        <v/>
      </c>
      <c r="U413" s="118" t="str">
        <f t="shared" si="58"/>
        <v/>
      </c>
      <c r="AE413" s="118" t="s">
        <v>1504</v>
      </c>
      <c r="AF413" s="118" t="s">
        <v>1505</v>
      </c>
      <c r="AG413" s="118" t="str">
        <f t="shared" si="59"/>
        <v>A679077</v>
      </c>
      <c r="AH413" s="118" t="str">
        <f>VLOOKUP(AG413,[1]AKT!$C$4:$E$324,3,FALSE)</f>
        <v>0942</v>
      </c>
    </row>
    <row r="414" spans="1:34" x14ac:dyDescent="0.25">
      <c r="A414" s="135"/>
      <c r="B414" s="126" t="str">
        <f t="shared" si="52"/>
        <v/>
      </c>
      <c r="C414" s="135"/>
      <c r="D414" s="126" t="str">
        <f t="shared" si="53"/>
        <v/>
      </c>
      <c r="E414" s="136"/>
      <c r="F414" s="126" t="str">
        <f t="shared" si="54"/>
        <v/>
      </c>
      <c r="G414" s="126" t="str">
        <f t="shared" si="55"/>
        <v/>
      </c>
      <c r="H414" s="127"/>
      <c r="I414" s="127"/>
      <c r="J414" s="127"/>
      <c r="K414" s="127"/>
      <c r="L414" s="137"/>
      <c r="M414" s="138"/>
      <c r="N414" s="138"/>
      <c r="O414" s="137"/>
      <c r="P414" s="139"/>
      <c r="Q414" s="128"/>
      <c r="S414" s="118" t="str">
        <f t="shared" si="56"/>
        <v/>
      </c>
      <c r="T414" s="118" t="str">
        <f t="shared" si="57"/>
        <v/>
      </c>
      <c r="U414" s="118" t="str">
        <f t="shared" si="58"/>
        <v/>
      </c>
      <c r="AE414" s="118" t="s">
        <v>1506</v>
      </c>
      <c r="AF414" s="118" t="s">
        <v>1507</v>
      </c>
      <c r="AG414" s="118" t="str">
        <f t="shared" si="59"/>
        <v>A679077</v>
      </c>
      <c r="AH414" s="118" t="str">
        <f>VLOOKUP(AG414,[1]AKT!$C$4:$E$324,3,FALSE)</f>
        <v>0942</v>
      </c>
    </row>
    <row r="415" spans="1:34" x14ac:dyDescent="0.25">
      <c r="A415" s="135"/>
      <c r="B415" s="126" t="str">
        <f t="shared" si="52"/>
        <v/>
      </c>
      <c r="C415" s="135"/>
      <c r="D415" s="126" t="str">
        <f t="shared" si="53"/>
        <v/>
      </c>
      <c r="E415" s="136"/>
      <c r="F415" s="126" t="str">
        <f t="shared" si="54"/>
        <v/>
      </c>
      <c r="G415" s="126" t="str">
        <f t="shared" si="55"/>
        <v/>
      </c>
      <c r="H415" s="127"/>
      <c r="I415" s="127"/>
      <c r="J415" s="127"/>
      <c r="K415" s="127"/>
      <c r="L415" s="137"/>
      <c r="M415" s="138"/>
      <c r="N415" s="138"/>
      <c r="O415" s="137"/>
      <c r="P415" s="139"/>
      <c r="Q415" s="128"/>
      <c r="S415" s="118" t="str">
        <f t="shared" si="56"/>
        <v/>
      </c>
      <c r="T415" s="118" t="str">
        <f t="shared" si="57"/>
        <v/>
      </c>
      <c r="U415" s="118" t="str">
        <f t="shared" si="58"/>
        <v/>
      </c>
      <c r="AE415" s="118" t="s">
        <v>1508</v>
      </c>
      <c r="AF415" s="118" t="s">
        <v>1509</v>
      </c>
      <c r="AG415" s="118" t="str">
        <f t="shared" si="59"/>
        <v>A679078</v>
      </c>
      <c r="AH415" s="118" t="str">
        <f>VLOOKUP(AG415,[1]AKT!$C$4:$E$324,3,FALSE)</f>
        <v>0942</v>
      </c>
    </row>
    <row r="416" spans="1:34" x14ac:dyDescent="0.25">
      <c r="A416" s="135"/>
      <c r="B416" s="126" t="str">
        <f t="shared" si="52"/>
        <v/>
      </c>
      <c r="C416" s="135"/>
      <c r="D416" s="126" t="str">
        <f t="shared" si="53"/>
        <v/>
      </c>
      <c r="E416" s="136"/>
      <c r="F416" s="126" t="str">
        <f t="shared" si="54"/>
        <v/>
      </c>
      <c r="G416" s="126" t="str">
        <f t="shared" si="55"/>
        <v/>
      </c>
      <c r="H416" s="127"/>
      <c r="I416" s="127"/>
      <c r="J416" s="127"/>
      <c r="K416" s="127"/>
      <c r="L416" s="137"/>
      <c r="M416" s="138"/>
      <c r="N416" s="138"/>
      <c r="O416" s="137"/>
      <c r="P416" s="139"/>
      <c r="Q416" s="128"/>
      <c r="S416" s="118" t="str">
        <f t="shared" si="56"/>
        <v/>
      </c>
      <c r="T416" s="118" t="str">
        <f t="shared" si="57"/>
        <v/>
      </c>
      <c r="U416" s="118" t="str">
        <f t="shared" si="58"/>
        <v/>
      </c>
      <c r="AE416" s="118" t="s">
        <v>1510</v>
      </c>
      <c r="AF416" s="118" t="s">
        <v>1511</v>
      </c>
      <c r="AG416" s="118" t="str">
        <f t="shared" si="59"/>
        <v>A679078</v>
      </c>
      <c r="AH416" s="118" t="str">
        <f>VLOOKUP(AG416,[1]AKT!$C$4:$E$324,3,FALSE)</f>
        <v>0942</v>
      </c>
    </row>
    <row r="417" spans="1:34" x14ac:dyDescent="0.25">
      <c r="A417" s="135"/>
      <c r="B417" s="126" t="str">
        <f t="shared" si="52"/>
        <v/>
      </c>
      <c r="C417" s="135"/>
      <c r="D417" s="126" t="str">
        <f t="shared" si="53"/>
        <v/>
      </c>
      <c r="E417" s="136"/>
      <c r="F417" s="126" t="str">
        <f t="shared" si="54"/>
        <v/>
      </c>
      <c r="G417" s="126" t="str">
        <f t="shared" si="55"/>
        <v/>
      </c>
      <c r="H417" s="127"/>
      <c r="I417" s="127"/>
      <c r="J417" s="127"/>
      <c r="K417" s="127"/>
      <c r="L417" s="137"/>
      <c r="M417" s="138"/>
      <c r="N417" s="138"/>
      <c r="O417" s="137"/>
      <c r="P417" s="139"/>
      <c r="Q417" s="128"/>
      <c r="S417" s="118" t="str">
        <f t="shared" si="56"/>
        <v/>
      </c>
      <c r="T417" s="118" t="str">
        <f t="shared" si="57"/>
        <v/>
      </c>
      <c r="U417" s="118" t="str">
        <f t="shared" si="58"/>
        <v/>
      </c>
      <c r="AE417" s="118" t="s">
        <v>1512</v>
      </c>
      <c r="AF417" s="118" t="s">
        <v>1513</v>
      </c>
      <c r="AG417" s="118" t="str">
        <f t="shared" si="59"/>
        <v>A679078</v>
      </c>
      <c r="AH417" s="118" t="str">
        <f>VLOOKUP(AG417,[1]AKT!$C$4:$E$324,3,FALSE)</f>
        <v>0942</v>
      </c>
    </row>
    <row r="418" spans="1:34" x14ac:dyDescent="0.25">
      <c r="A418" s="135"/>
      <c r="B418" s="126" t="str">
        <f t="shared" si="52"/>
        <v/>
      </c>
      <c r="C418" s="135"/>
      <c r="D418" s="126" t="str">
        <f t="shared" si="53"/>
        <v/>
      </c>
      <c r="E418" s="136"/>
      <c r="F418" s="126" t="str">
        <f t="shared" si="54"/>
        <v/>
      </c>
      <c r="G418" s="126" t="str">
        <f t="shared" si="55"/>
        <v/>
      </c>
      <c r="H418" s="127"/>
      <c r="I418" s="127"/>
      <c r="J418" s="127"/>
      <c r="K418" s="127"/>
      <c r="L418" s="137"/>
      <c r="M418" s="138"/>
      <c r="N418" s="138"/>
      <c r="O418" s="137"/>
      <c r="P418" s="139"/>
      <c r="Q418" s="128"/>
      <c r="S418" s="118" t="str">
        <f t="shared" si="56"/>
        <v/>
      </c>
      <c r="T418" s="118" t="str">
        <f t="shared" si="57"/>
        <v/>
      </c>
      <c r="U418" s="118" t="str">
        <f t="shared" si="58"/>
        <v/>
      </c>
      <c r="AE418" s="118" t="s">
        <v>1514</v>
      </c>
      <c r="AF418" s="118" t="s">
        <v>1515</v>
      </c>
      <c r="AG418" s="118" t="str">
        <f t="shared" si="59"/>
        <v>A679078</v>
      </c>
      <c r="AH418" s="118" t="str">
        <f>VLOOKUP(AG418,[1]AKT!$C$4:$E$324,3,FALSE)</f>
        <v>0942</v>
      </c>
    </row>
    <row r="419" spans="1:34" x14ac:dyDescent="0.25">
      <c r="A419" s="135"/>
      <c r="B419" s="126" t="str">
        <f t="shared" si="52"/>
        <v/>
      </c>
      <c r="C419" s="135"/>
      <c r="D419" s="126" t="str">
        <f t="shared" si="53"/>
        <v/>
      </c>
      <c r="E419" s="136"/>
      <c r="F419" s="126" t="str">
        <f t="shared" si="54"/>
        <v/>
      </c>
      <c r="G419" s="126" t="str">
        <f t="shared" si="55"/>
        <v/>
      </c>
      <c r="H419" s="127"/>
      <c r="I419" s="127"/>
      <c r="J419" s="127"/>
      <c r="K419" s="127"/>
      <c r="L419" s="137"/>
      <c r="M419" s="138"/>
      <c r="N419" s="138"/>
      <c r="O419" s="137"/>
      <c r="P419" s="139"/>
      <c r="Q419" s="128"/>
      <c r="S419" s="118" t="str">
        <f t="shared" si="56"/>
        <v/>
      </c>
      <c r="T419" s="118" t="str">
        <f t="shared" si="57"/>
        <v/>
      </c>
      <c r="U419" s="118" t="str">
        <f t="shared" si="58"/>
        <v/>
      </c>
      <c r="AE419" s="118" t="s">
        <v>1516</v>
      </c>
      <c r="AF419" s="118" t="s">
        <v>1517</v>
      </c>
      <c r="AG419" s="118" t="str">
        <f t="shared" si="59"/>
        <v>A679078</v>
      </c>
      <c r="AH419" s="118" t="str">
        <f>VLOOKUP(AG419,[1]AKT!$C$4:$E$324,3,FALSE)</f>
        <v>0942</v>
      </c>
    </row>
    <row r="420" spans="1:34" x14ac:dyDescent="0.25">
      <c r="A420" s="135"/>
      <c r="B420" s="126" t="str">
        <f t="shared" si="52"/>
        <v/>
      </c>
      <c r="C420" s="135"/>
      <c r="D420" s="126" t="str">
        <f t="shared" si="53"/>
        <v/>
      </c>
      <c r="E420" s="136"/>
      <c r="F420" s="126" t="str">
        <f t="shared" si="54"/>
        <v/>
      </c>
      <c r="G420" s="126" t="str">
        <f t="shared" si="55"/>
        <v/>
      </c>
      <c r="H420" s="127"/>
      <c r="I420" s="127"/>
      <c r="J420" s="127"/>
      <c r="K420" s="127"/>
      <c r="L420" s="137"/>
      <c r="M420" s="138"/>
      <c r="N420" s="138"/>
      <c r="O420" s="137"/>
      <c r="P420" s="139"/>
      <c r="Q420" s="128"/>
      <c r="S420" s="118" t="str">
        <f t="shared" si="56"/>
        <v/>
      </c>
      <c r="T420" s="118" t="str">
        <f t="shared" si="57"/>
        <v/>
      </c>
      <c r="U420" s="118" t="str">
        <f t="shared" si="58"/>
        <v/>
      </c>
      <c r="AE420" s="118" t="s">
        <v>1518</v>
      </c>
      <c r="AF420" s="118" t="s">
        <v>1519</v>
      </c>
      <c r="AG420" s="118" t="str">
        <f t="shared" si="59"/>
        <v>A679078</v>
      </c>
      <c r="AH420" s="118" t="str">
        <f>VLOOKUP(AG420,[1]AKT!$C$4:$E$324,3,FALSE)</f>
        <v>0942</v>
      </c>
    </row>
    <row r="421" spans="1:34" x14ac:dyDescent="0.25">
      <c r="A421" s="135"/>
      <c r="B421" s="126" t="str">
        <f t="shared" si="52"/>
        <v/>
      </c>
      <c r="C421" s="135"/>
      <c r="D421" s="126" t="str">
        <f t="shared" si="53"/>
        <v/>
      </c>
      <c r="E421" s="136"/>
      <c r="F421" s="126" t="str">
        <f t="shared" si="54"/>
        <v/>
      </c>
      <c r="G421" s="126" t="str">
        <f t="shared" si="55"/>
        <v/>
      </c>
      <c r="H421" s="127"/>
      <c r="I421" s="127"/>
      <c r="J421" s="127"/>
      <c r="K421" s="127"/>
      <c r="L421" s="137"/>
      <c r="M421" s="138"/>
      <c r="N421" s="138"/>
      <c r="O421" s="137"/>
      <c r="P421" s="139"/>
      <c r="Q421" s="128"/>
      <c r="S421" s="118" t="str">
        <f t="shared" si="56"/>
        <v/>
      </c>
      <c r="T421" s="118" t="str">
        <f t="shared" si="57"/>
        <v/>
      </c>
      <c r="U421" s="118" t="str">
        <f t="shared" si="58"/>
        <v/>
      </c>
      <c r="AE421" s="118" t="s">
        <v>1520</v>
      </c>
      <c r="AF421" s="118" t="s">
        <v>1521</v>
      </c>
      <c r="AG421" s="118" t="str">
        <f t="shared" si="59"/>
        <v>A679078</v>
      </c>
      <c r="AH421" s="118" t="str">
        <f>VLOOKUP(AG421,[1]AKT!$C$4:$E$324,3,FALSE)</f>
        <v>0942</v>
      </c>
    </row>
    <row r="422" spans="1:34" x14ac:dyDescent="0.25">
      <c r="A422" s="135"/>
      <c r="B422" s="126" t="str">
        <f t="shared" si="52"/>
        <v/>
      </c>
      <c r="C422" s="135"/>
      <c r="D422" s="126" t="str">
        <f t="shared" si="53"/>
        <v/>
      </c>
      <c r="E422" s="136"/>
      <c r="F422" s="126" t="str">
        <f t="shared" si="54"/>
        <v/>
      </c>
      <c r="G422" s="126" t="str">
        <f t="shared" si="55"/>
        <v/>
      </c>
      <c r="H422" s="127"/>
      <c r="I422" s="127"/>
      <c r="J422" s="127"/>
      <c r="K422" s="127"/>
      <c r="L422" s="137"/>
      <c r="M422" s="138"/>
      <c r="N422" s="138"/>
      <c r="O422" s="137"/>
      <c r="P422" s="139"/>
      <c r="Q422" s="128"/>
      <c r="S422" s="118" t="str">
        <f t="shared" si="56"/>
        <v/>
      </c>
      <c r="T422" s="118" t="str">
        <f t="shared" si="57"/>
        <v/>
      </c>
      <c r="U422" s="118" t="str">
        <f t="shared" si="58"/>
        <v/>
      </c>
      <c r="AE422" s="118" t="s">
        <v>1522</v>
      </c>
      <c r="AF422" s="118" t="s">
        <v>1523</v>
      </c>
      <c r="AG422" s="118" t="str">
        <f t="shared" si="59"/>
        <v>A679078</v>
      </c>
      <c r="AH422" s="118" t="str">
        <f>VLOOKUP(AG422,[1]AKT!$C$4:$E$324,3,FALSE)</f>
        <v>0942</v>
      </c>
    </row>
    <row r="423" spans="1:34" x14ac:dyDescent="0.25">
      <c r="A423" s="135"/>
      <c r="B423" s="126" t="str">
        <f t="shared" si="52"/>
        <v/>
      </c>
      <c r="C423" s="135"/>
      <c r="D423" s="126" t="str">
        <f t="shared" si="53"/>
        <v/>
      </c>
      <c r="E423" s="136"/>
      <c r="F423" s="126" t="str">
        <f t="shared" si="54"/>
        <v/>
      </c>
      <c r="G423" s="126" t="str">
        <f t="shared" si="55"/>
        <v/>
      </c>
      <c r="H423" s="127"/>
      <c r="I423" s="127"/>
      <c r="J423" s="127"/>
      <c r="K423" s="127"/>
      <c r="L423" s="137"/>
      <c r="M423" s="138"/>
      <c r="N423" s="138"/>
      <c r="O423" s="137"/>
      <c r="P423" s="139"/>
      <c r="Q423" s="128"/>
      <c r="S423" s="118" t="str">
        <f t="shared" si="56"/>
        <v/>
      </c>
      <c r="T423" s="118" t="str">
        <f t="shared" si="57"/>
        <v/>
      </c>
      <c r="U423" s="118" t="str">
        <f t="shared" si="58"/>
        <v/>
      </c>
      <c r="AE423" s="118" t="s">
        <v>1524</v>
      </c>
      <c r="AF423" s="118" t="s">
        <v>1525</v>
      </c>
      <c r="AG423" s="118" t="str">
        <f t="shared" si="59"/>
        <v>A679078</v>
      </c>
      <c r="AH423" s="118" t="str">
        <f>VLOOKUP(AG423,[1]AKT!$C$4:$E$324,3,FALSE)</f>
        <v>0942</v>
      </c>
    </row>
    <row r="424" spans="1:34" x14ac:dyDescent="0.25">
      <c r="A424" s="135"/>
      <c r="B424" s="126" t="str">
        <f t="shared" si="52"/>
        <v/>
      </c>
      <c r="C424" s="135"/>
      <c r="D424" s="126" t="str">
        <f t="shared" si="53"/>
        <v/>
      </c>
      <c r="E424" s="136"/>
      <c r="F424" s="126" t="str">
        <f t="shared" si="54"/>
        <v/>
      </c>
      <c r="G424" s="126" t="str">
        <f t="shared" si="55"/>
        <v/>
      </c>
      <c r="H424" s="127"/>
      <c r="I424" s="127"/>
      <c r="J424" s="127"/>
      <c r="K424" s="127"/>
      <c r="L424" s="137"/>
      <c r="M424" s="138"/>
      <c r="N424" s="138"/>
      <c r="O424" s="137"/>
      <c r="P424" s="139"/>
      <c r="Q424" s="128"/>
      <c r="S424" s="118" t="str">
        <f t="shared" si="56"/>
        <v/>
      </c>
      <c r="T424" s="118" t="str">
        <f t="shared" si="57"/>
        <v/>
      </c>
      <c r="U424" s="118" t="str">
        <f t="shared" si="58"/>
        <v/>
      </c>
      <c r="AE424" s="118" t="s">
        <v>1526</v>
      </c>
      <c r="AF424" s="118" t="s">
        <v>1527</v>
      </c>
      <c r="AG424" s="118" t="str">
        <f t="shared" si="59"/>
        <v>A679078</v>
      </c>
      <c r="AH424" s="118" t="str">
        <f>VLOOKUP(AG424,[1]AKT!$C$4:$E$324,3,FALSE)</f>
        <v>0942</v>
      </c>
    </row>
    <row r="425" spans="1:34" x14ac:dyDescent="0.25">
      <c r="A425" s="135"/>
      <c r="B425" s="126" t="str">
        <f t="shared" si="52"/>
        <v/>
      </c>
      <c r="C425" s="135"/>
      <c r="D425" s="126" t="str">
        <f t="shared" si="53"/>
        <v/>
      </c>
      <c r="E425" s="136"/>
      <c r="F425" s="126" t="str">
        <f t="shared" si="54"/>
        <v/>
      </c>
      <c r="G425" s="126" t="str">
        <f t="shared" si="55"/>
        <v/>
      </c>
      <c r="H425" s="127"/>
      <c r="I425" s="127"/>
      <c r="J425" s="127"/>
      <c r="K425" s="127"/>
      <c r="L425" s="137"/>
      <c r="M425" s="138"/>
      <c r="N425" s="138"/>
      <c r="O425" s="137"/>
      <c r="P425" s="139"/>
      <c r="Q425" s="128"/>
      <c r="S425" s="118" t="str">
        <f t="shared" si="56"/>
        <v/>
      </c>
      <c r="T425" s="118" t="str">
        <f t="shared" si="57"/>
        <v/>
      </c>
      <c r="U425" s="118" t="str">
        <f t="shared" si="58"/>
        <v/>
      </c>
      <c r="AE425" s="118" t="s">
        <v>1528</v>
      </c>
      <c r="AF425" s="118" t="s">
        <v>1529</v>
      </c>
      <c r="AG425" s="118" t="str">
        <f t="shared" si="59"/>
        <v>A679078</v>
      </c>
      <c r="AH425" s="118" t="str">
        <f>VLOOKUP(AG425,[1]AKT!$C$4:$E$324,3,FALSE)</f>
        <v>0942</v>
      </c>
    </row>
    <row r="426" spans="1:34" x14ac:dyDescent="0.25">
      <c r="A426" s="135"/>
      <c r="B426" s="126" t="str">
        <f t="shared" si="52"/>
        <v/>
      </c>
      <c r="C426" s="135"/>
      <c r="D426" s="126" t="str">
        <f t="shared" si="53"/>
        <v/>
      </c>
      <c r="E426" s="136"/>
      <c r="F426" s="126" t="str">
        <f t="shared" si="54"/>
        <v/>
      </c>
      <c r="G426" s="126" t="str">
        <f t="shared" si="55"/>
        <v/>
      </c>
      <c r="H426" s="127"/>
      <c r="I426" s="127"/>
      <c r="J426" s="127"/>
      <c r="K426" s="127"/>
      <c r="L426" s="137"/>
      <c r="M426" s="138"/>
      <c r="N426" s="138"/>
      <c r="O426" s="137"/>
      <c r="P426" s="139"/>
      <c r="Q426" s="128"/>
      <c r="S426" s="118" t="str">
        <f t="shared" si="56"/>
        <v/>
      </c>
      <c r="T426" s="118" t="str">
        <f t="shared" si="57"/>
        <v/>
      </c>
      <c r="U426" s="118" t="str">
        <f t="shared" si="58"/>
        <v/>
      </c>
      <c r="AE426" s="118" t="s">
        <v>1530</v>
      </c>
      <c r="AF426" s="118" t="s">
        <v>1531</v>
      </c>
      <c r="AG426" s="118" t="str">
        <f t="shared" si="59"/>
        <v>A679078</v>
      </c>
      <c r="AH426" s="118" t="str">
        <f>VLOOKUP(AG426,[1]AKT!$C$4:$E$324,3,FALSE)</f>
        <v>0942</v>
      </c>
    </row>
    <row r="427" spans="1:34" x14ac:dyDescent="0.25">
      <c r="A427" s="135"/>
      <c r="B427" s="126" t="str">
        <f t="shared" si="52"/>
        <v/>
      </c>
      <c r="C427" s="135"/>
      <c r="D427" s="126" t="str">
        <f t="shared" si="53"/>
        <v/>
      </c>
      <c r="E427" s="136"/>
      <c r="F427" s="126" t="str">
        <f t="shared" si="54"/>
        <v/>
      </c>
      <c r="G427" s="126" t="str">
        <f t="shared" si="55"/>
        <v/>
      </c>
      <c r="H427" s="127"/>
      <c r="I427" s="127"/>
      <c r="J427" s="127"/>
      <c r="K427" s="127"/>
      <c r="L427" s="137"/>
      <c r="M427" s="138"/>
      <c r="N427" s="138"/>
      <c r="O427" s="137"/>
      <c r="P427" s="139"/>
      <c r="Q427" s="128"/>
      <c r="S427" s="118" t="str">
        <f t="shared" si="56"/>
        <v/>
      </c>
      <c r="T427" s="118" t="str">
        <f t="shared" si="57"/>
        <v/>
      </c>
      <c r="U427" s="118" t="str">
        <f t="shared" si="58"/>
        <v/>
      </c>
      <c r="AE427" s="118" t="s">
        <v>1532</v>
      </c>
      <c r="AF427" s="118" t="s">
        <v>1533</v>
      </c>
      <c r="AG427" s="118" t="str">
        <f t="shared" si="59"/>
        <v>A679078</v>
      </c>
      <c r="AH427" s="118" t="str">
        <f>VLOOKUP(AG427,[1]AKT!$C$4:$E$324,3,FALSE)</f>
        <v>0942</v>
      </c>
    </row>
    <row r="428" spans="1:34" x14ac:dyDescent="0.25">
      <c r="A428" s="135"/>
      <c r="B428" s="126" t="str">
        <f t="shared" si="52"/>
        <v/>
      </c>
      <c r="C428" s="135"/>
      <c r="D428" s="126" t="str">
        <f t="shared" si="53"/>
        <v/>
      </c>
      <c r="E428" s="136"/>
      <c r="F428" s="126" t="str">
        <f t="shared" si="54"/>
        <v/>
      </c>
      <c r="G428" s="126" t="str">
        <f t="shared" si="55"/>
        <v/>
      </c>
      <c r="H428" s="127"/>
      <c r="I428" s="127"/>
      <c r="J428" s="127"/>
      <c r="K428" s="127"/>
      <c r="L428" s="137"/>
      <c r="M428" s="138"/>
      <c r="N428" s="138"/>
      <c r="O428" s="137"/>
      <c r="P428" s="139"/>
      <c r="Q428" s="128"/>
      <c r="S428" s="118" t="str">
        <f t="shared" si="56"/>
        <v/>
      </c>
      <c r="T428" s="118" t="str">
        <f t="shared" si="57"/>
        <v/>
      </c>
      <c r="U428" s="118" t="str">
        <f t="shared" si="58"/>
        <v/>
      </c>
      <c r="AE428" s="118" t="s">
        <v>1534</v>
      </c>
      <c r="AF428" s="118" t="s">
        <v>1535</v>
      </c>
      <c r="AG428" s="118" t="str">
        <f t="shared" si="59"/>
        <v>A679078</v>
      </c>
      <c r="AH428" s="118" t="str">
        <f>VLOOKUP(AG428,[1]AKT!$C$4:$E$324,3,FALSE)</f>
        <v>0942</v>
      </c>
    </row>
    <row r="429" spans="1:34" x14ac:dyDescent="0.25">
      <c r="A429" s="135"/>
      <c r="B429" s="126" t="str">
        <f t="shared" si="52"/>
        <v/>
      </c>
      <c r="C429" s="135"/>
      <c r="D429" s="126" t="str">
        <f t="shared" si="53"/>
        <v/>
      </c>
      <c r="E429" s="136"/>
      <c r="F429" s="126" t="str">
        <f t="shared" si="54"/>
        <v/>
      </c>
      <c r="G429" s="126" t="str">
        <f t="shared" si="55"/>
        <v/>
      </c>
      <c r="H429" s="127"/>
      <c r="I429" s="127"/>
      <c r="J429" s="127"/>
      <c r="K429" s="127"/>
      <c r="L429" s="137"/>
      <c r="M429" s="138"/>
      <c r="N429" s="138"/>
      <c r="O429" s="137"/>
      <c r="P429" s="139"/>
      <c r="Q429" s="128"/>
      <c r="S429" s="118" t="str">
        <f t="shared" si="56"/>
        <v/>
      </c>
      <c r="T429" s="118" t="str">
        <f t="shared" si="57"/>
        <v/>
      </c>
      <c r="U429" s="118" t="str">
        <f t="shared" si="58"/>
        <v/>
      </c>
      <c r="AE429" s="118" t="s">
        <v>1536</v>
      </c>
      <c r="AF429" s="118" t="s">
        <v>1537</v>
      </c>
      <c r="AG429" s="118" t="str">
        <f t="shared" si="59"/>
        <v>A679078</v>
      </c>
      <c r="AH429" s="118" t="str">
        <f>VLOOKUP(AG429,[1]AKT!$C$4:$E$324,3,FALSE)</f>
        <v>0942</v>
      </c>
    </row>
    <row r="430" spans="1:34" x14ac:dyDescent="0.25">
      <c r="A430" s="135"/>
      <c r="B430" s="126" t="str">
        <f t="shared" si="52"/>
        <v/>
      </c>
      <c r="C430" s="135"/>
      <c r="D430" s="126" t="str">
        <f t="shared" si="53"/>
        <v/>
      </c>
      <c r="E430" s="136"/>
      <c r="F430" s="126" t="str">
        <f t="shared" si="54"/>
        <v/>
      </c>
      <c r="G430" s="126" t="str">
        <f t="shared" si="55"/>
        <v/>
      </c>
      <c r="H430" s="127"/>
      <c r="I430" s="127"/>
      <c r="J430" s="127"/>
      <c r="K430" s="127"/>
      <c r="L430" s="137"/>
      <c r="M430" s="138"/>
      <c r="N430" s="138"/>
      <c r="O430" s="137"/>
      <c r="P430" s="139"/>
      <c r="Q430" s="128"/>
      <c r="S430" s="118" t="str">
        <f t="shared" si="56"/>
        <v/>
      </c>
      <c r="T430" s="118" t="str">
        <f t="shared" si="57"/>
        <v/>
      </c>
      <c r="U430" s="118" t="str">
        <f t="shared" si="58"/>
        <v/>
      </c>
      <c r="AE430" s="118" t="s">
        <v>1538</v>
      </c>
      <c r="AF430" s="118" t="s">
        <v>1539</v>
      </c>
      <c r="AG430" s="118" t="str">
        <f t="shared" si="59"/>
        <v>A679078</v>
      </c>
      <c r="AH430" s="118" t="str">
        <f>VLOOKUP(AG430,[1]AKT!$C$4:$E$324,3,FALSE)</f>
        <v>0942</v>
      </c>
    </row>
    <row r="431" spans="1:34" x14ac:dyDescent="0.25">
      <c r="A431" s="135"/>
      <c r="B431" s="126" t="str">
        <f t="shared" si="52"/>
        <v/>
      </c>
      <c r="C431" s="135"/>
      <c r="D431" s="126" t="str">
        <f t="shared" si="53"/>
        <v/>
      </c>
      <c r="E431" s="136"/>
      <c r="F431" s="126" t="str">
        <f t="shared" si="54"/>
        <v/>
      </c>
      <c r="G431" s="126" t="str">
        <f t="shared" si="55"/>
        <v/>
      </c>
      <c r="H431" s="127"/>
      <c r="I431" s="127"/>
      <c r="J431" s="127"/>
      <c r="K431" s="127"/>
      <c r="L431" s="137"/>
      <c r="M431" s="138"/>
      <c r="N431" s="138"/>
      <c r="O431" s="137"/>
      <c r="P431" s="139"/>
      <c r="Q431" s="128"/>
      <c r="S431" s="118" t="str">
        <f t="shared" si="56"/>
        <v/>
      </c>
      <c r="T431" s="118" t="str">
        <f t="shared" si="57"/>
        <v/>
      </c>
      <c r="U431" s="118" t="str">
        <f t="shared" si="58"/>
        <v/>
      </c>
      <c r="AE431" s="118" t="s">
        <v>1540</v>
      </c>
      <c r="AF431" s="118" t="s">
        <v>1541</v>
      </c>
      <c r="AG431" s="118" t="str">
        <f t="shared" si="59"/>
        <v>A679078</v>
      </c>
      <c r="AH431" s="118" t="str">
        <f>VLOOKUP(AG431,[1]AKT!$C$4:$E$324,3,FALSE)</f>
        <v>0942</v>
      </c>
    </row>
    <row r="432" spans="1:34" x14ac:dyDescent="0.25">
      <c r="A432" s="135"/>
      <c r="B432" s="126" t="str">
        <f t="shared" si="52"/>
        <v/>
      </c>
      <c r="C432" s="135"/>
      <c r="D432" s="126" t="str">
        <f t="shared" si="53"/>
        <v/>
      </c>
      <c r="E432" s="136"/>
      <c r="F432" s="126" t="str">
        <f t="shared" si="54"/>
        <v/>
      </c>
      <c r="G432" s="126" t="str">
        <f t="shared" si="55"/>
        <v/>
      </c>
      <c r="H432" s="127"/>
      <c r="I432" s="127"/>
      <c r="J432" s="127"/>
      <c r="K432" s="127"/>
      <c r="L432" s="137"/>
      <c r="M432" s="138"/>
      <c r="N432" s="138"/>
      <c r="O432" s="137"/>
      <c r="P432" s="139"/>
      <c r="Q432" s="128"/>
      <c r="S432" s="118" t="str">
        <f t="shared" si="56"/>
        <v/>
      </c>
      <c r="T432" s="118" t="str">
        <f t="shared" si="57"/>
        <v/>
      </c>
      <c r="U432" s="118" t="str">
        <f t="shared" si="58"/>
        <v/>
      </c>
      <c r="AE432" s="118" t="s">
        <v>1542</v>
      </c>
      <c r="AF432" s="118" t="s">
        <v>1543</v>
      </c>
      <c r="AG432" s="118" t="str">
        <f t="shared" si="59"/>
        <v>A679078</v>
      </c>
      <c r="AH432" s="118" t="str">
        <f>VLOOKUP(AG432,[1]AKT!$C$4:$E$324,3,FALSE)</f>
        <v>0942</v>
      </c>
    </row>
    <row r="433" spans="1:34" x14ac:dyDescent="0.25">
      <c r="A433" s="135"/>
      <c r="B433" s="126" t="str">
        <f t="shared" si="52"/>
        <v/>
      </c>
      <c r="C433" s="135"/>
      <c r="D433" s="126" t="str">
        <f t="shared" si="53"/>
        <v/>
      </c>
      <c r="E433" s="136"/>
      <c r="F433" s="126" t="str">
        <f t="shared" si="54"/>
        <v/>
      </c>
      <c r="G433" s="126" t="str">
        <f t="shared" si="55"/>
        <v/>
      </c>
      <c r="H433" s="127"/>
      <c r="I433" s="127"/>
      <c r="J433" s="127"/>
      <c r="K433" s="127"/>
      <c r="L433" s="137"/>
      <c r="M433" s="138"/>
      <c r="N433" s="138"/>
      <c r="O433" s="137"/>
      <c r="P433" s="139"/>
      <c r="Q433" s="128"/>
      <c r="S433" s="118" t="str">
        <f t="shared" si="56"/>
        <v/>
      </c>
      <c r="T433" s="118" t="str">
        <f t="shared" si="57"/>
        <v/>
      </c>
      <c r="U433" s="118" t="str">
        <f t="shared" si="58"/>
        <v/>
      </c>
      <c r="AE433" s="118" t="s">
        <v>1544</v>
      </c>
      <c r="AF433" s="118" t="s">
        <v>1545</v>
      </c>
      <c r="AG433" s="118" t="str">
        <f t="shared" si="59"/>
        <v>A679078</v>
      </c>
      <c r="AH433" s="118" t="str">
        <f>VLOOKUP(AG433,[1]AKT!$C$4:$E$324,3,FALSE)</f>
        <v>0942</v>
      </c>
    </row>
    <row r="434" spans="1:34" x14ac:dyDescent="0.25">
      <c r="A434" s="135"/>
      <c r="B434" s="126" t="str">
        <f t="shared" si="52"/>
        <v/>
      </c>
      <c r="C434" s="135"/>
      <c r="D434" s="126" t="str">
        <f t="shared" si="53"/>
        <v/>
      </c>
      <c r="E434" s="136"/>
      <c r="F434" s="126" t="str">
        <f t="shared" si="54"/>
        <v/>
      </c>
      <c r="G434" s="126" t="str">
        <f t="shared" si="55"/>
        <v/>
      </c>
      <c r="H434" s="127"/>
      <c r="I434" s="127"/>
      <c r="J434" s="127"/>
      <c r="K434" s="127"/>
      <c r="L434" s="137"/>
      <c r="M434" s="138"/>
      <c r="N434" s="138"/>
      <c r="O434" s="137"/>
      <c r="P434" s="139"/>
      <c r="Q434" s="128"/>
      <c r="S434" s="118" t="str">
        <f t="shared" si="56"/>
        <v/>
      </c>
      <c r="T434" s="118" t="str">
        <f t="shared" si="57"/>
        <v/>
      </c>
      <c r="U434" s="118" t="str">
        <f t="shared" si="58"/>
        <v/>
      </c>
      <c r="AE434" s="118" t="s">
        <v>1546</v>
      </c>
      <c r="AF434" s="118" t="s">
        <v>1547</v>
      </c>
      <c r="AG434" s="118" t="str">
        <f t="shared" si="59"/>
        <v>A679078</v>
      </c>
      <c r="AH434" s="118" t="str">
        <f>VLOOKUP(AG434,[1]AKT!$C$4:$E$324,3,FALSE)</f>
        <v>0942</v>
      </c>
    </row>
    <row r="435" spans="1:34" x14ac:dyDescent="0.25">
      <c r="A435" s="135"/>
      <c r="B435" s="126" t="str">
        <f t="shared" si="52"/>
        <v/>
      </c>
      <c r="C435" s="135"/>
      <c r="D435" s="126" t="str">
        <f t="shared" si="53"/>
        <v/>
      </c>
      <c r="E435" s="136"/>
      <c r="F435" s="126" t="str">
        <f t="shared" si="54"/>
        <v/>
      </c>
      <c r="G435" s="126" t="str">
        <f t="shared" si="55"/>
        <v/>
      </c>
      <c r="H435" s="127"/>
      <c r="I435" s="127"/>
      <c r="J435" s="127"/>
      <c r="K435" s="127"/>
      <c r="L435" s="137"/>
      <c r="M435" s="138"/>
      <c r="N435" s="138"/>
      <c r="O435" s="137"/>
      <c r="P435" s="139"/>
      <c r="Q435" s="128"/>
      <c r="S435" s="118" t="str">
        <f t="shared" si="56"/>
        <v/>
      </c>
      <c r="T435" s="118" t="str">
        <f t="shared" si="57"/>
        <v/>
      </c>
      <c r="U435" s="118" t="str">
        <f t="shared" si="58"/>
        <v/>
      </c>
      <c r="AE435" s="118" t="s">
        <v>1548</v>
      </c>
      <c r="AF435" s="118" t="s">
        <v>1549</v>
      </c>
      <c r="AG435" s="118" t="str">
        <f t="shared" si="59"/>
        <v>A679078</v>
      </c>
      <c r="AH435" s="118" t="str">
        <f>VLOOKUP(AG435,[1]AKT!$C$4:$E$324,3,FALSE)</f>
        <v>0942</v>
      </c>
    </row>
    <row r="436" spans="1:34" x14ac:dyDescent="0.25">
      <c r="A436" s="135"/>
      <c r="B436" s="126" t="str">
        <f t="shared" si="52"/>
        <v/>
      </c>
      <c r="C436" s="135"/>
      <c r="D436" s="126" t="str">
        <f t="shared" si="53"/>
        <v/>
      </c>
      <c r="E436" s="136"/>
      <c r="F436" s="126" t="str">
        <f t="shared" si="54"/>
        <v/>
      </c>
      <c r="G436" s="126" t="str">
        <f t="shared" si="55"/>
        <v/>
      </c>
      <c r="H436" s="127"/>
      <c r="I436" s="127"/>
      <c r="J436" s="127"/>
      <c r="K436" s="127"/>
      <c r="L436" s="137"/>
      <c r="M436" s="138"/>
      <c r="N436" s="138"/>
      <c r="O436" s="137"/>
      <c r="P436" s="139"/>
      <c r="Q436" s="128"/>
      <c r="S436" s="118" t="str">
        <f t="shared" si="56"/>
        <v/>
      </c>
      <c r="T436" s="118" t="str">
        <f t="shared" si="57"/>
        <v/>
      </c>
      <c r="U436" s="118" t="str">
        <f t="shared" si="58"/>
        <v/>
      </c>
      <c r="AE436" s="118" t="s">
        <v>1550</v>
      </c>
      <c r="AF436" s="118" t="s">
        <v>1551</v>
      </c>
      <c r="AG436" s="118" t="str">
        <f t="shared" si="59"/>
        <v>A679078</v>
      </c>
      <c r="AH436" s="118" t="str">
        <f>VLOOKUP(AG436,[1]AKT!$C$4:$E$324,3,FALSE)</f>
        <v>0942</v>
      </c>
    </row>
    <row r="437" spans="1:34" x14ac:dyDescent="0.25">
      <c r="A437" s="135"/>
      <c r="B437" s="126" t="str">
        <f t="shared" si="52"/>
        <v/>
      </c>
      <c r="C437" s="135"/>
      <c r="D437" s="126" t="str">
        <f t="shared" si="53"/>
        <v/>
      </c>
      <c r="E437" s="136"/>
      <c r="F437" s="126" t="str">
        <f t="shared" si="54"/>
        <v/>
      </c>
      <c r="G437" s="126" t="str">
        <f t="shared" si="55"/>
        <v/>
      </c>
      <c r="H437" s="127"/>
      <c r="I437" s="127"/>
      <c r="J437" s="127"/>
      <c r="K437" s="127"/>
      <c r="L437" s="137"/>
      <c r="M437" s="138"/>
      <c r="N437" s="138"/>
      <c r="O437" s="137"/>
      <c r="P437" s="139"/>
      <c r="Q437" s="128"/>
      <c r="S437" s="118" t="str">
        <f t="shared" si="56"/>
        <v/>
      </c>
      <c r="T437" s="118" t="str">
        <f t="shared" si="57"/>
        <v/>
      </c>
      <c r="U437" s="118" t="str">
        <f t="shared" si="58"/>
        <v/>
      </c>
      <c r="AE437" s="118" t="s">
        <v>1552</v>
      </c>
      <c r="AF437" s="118" t="s">
        <v>1553</v>
      </c>
      <c r="AG437" s="118" t="str">
        <f t="shared" si="59"/>
        <v>A679078</v>
      </c>
      <c r="AH437" s="118" t="str">
        <f>VLOOKUP(AG437,[1]AKT!$C$4:$E$324,3,FALSE)</f>
        <v>0942</v>
      </c>
    </row>
    <row r="438" spans="1:34" x14ac:dyDescent="0.25">
      <c r="A438" s="135"/>
      <c r="B438" s="126" t="str">
        <f t="shared" si="52"/>
        <v/>
      </c>
      <c r="C438" s="135"/>
      <c r="D438" s="126" t="str">
        <f t="shared" si="53"/>
        <v/>
      </c>
      <c r="E438" s="136"/>
      <c r="F438" s="126" t="str">
        <f t="shared" si="54"/>
        <v/>
      </c>
      <c r="G438" s="126" t="str">
        <f t="shared" si="55"/>
        <v/>
      </c>
      <c r="H438" s="127"/>
      <c r="I438" s="127"/>
      <c r="J438" s="127"/>
      <c r="K438" s="127"/>
      <c r="L438" s="137"/>
      <c r="M438" s="138"/>
      <c r="N438" s="138"/>
      <c r="O438" s="137"/>
      <c r="P438" s="139"/>
      <c r="Q438" s="128"/>
      <c r="S438" s="118" t="str">
        <f t="shared" si="56"/>
        <v/>
      </c>
      <c r="T438" s="118" t="str">
        <f t="shared" si="57"/>
        <v/>
      </c>
      <c r="U438" s="118" t="str">
        <f t="shared" si="58"/>
        <v/>
      </c>
      <c r="AE438" s="118" t="s">
        <v>1554</v>
      </c>
      <c r="AF438" s="118" t="s">
        <v>1555</v>
      </c>
      <c r="AG438" s="118" t="str">
        <f t="shared" si="59"/>
        <v>A679078</v>
      </c>
      <c r="AH438" s="118" t="str">
        <f>VLOOKUP(AG438,[1]AKT!$C$4:$E$324,3,FALSE)</f>
        <v>0942</v>
      </c>
    </row>
    <row r="439" spans="1:34" x14ac:dyDescent="0.25">
      <c r="A439" s="135"/>
      <c r="B439" s="126" t="str">
        <f t="shared" si="52"/>
        <v/>
      </c>
      <c r="C439" s="135"/>
      <c r="D439" s="126" t="str">
        <f t="shared" si="53"/>
        <v/>
      </c>
      <c r="E439" s="136"/>
      <c r="F439" s="126" t="str">
        <f t="shared" si="54"/>
        <v/>
      </c>
      <c r="G439" s="126" t="str">
        <f t="shared" si="55"/>
        <v/>
      </c>
      <c r="H439" s="127"/>
      <c r="I439" s="127"/>
      <c r="J439" s="127"/>
      <c r="K439" s="127"/>
      <c r="L439" s="137"/>
      <c r="M439" s="138"/>
      <c r="N439" s="138"/>
      <c r="O439" s="137"/>
      <c r="P439" s="139"/>
      <c r="Q439" s="128"/>
      <c r="S439" s="118" t="str">
        <f t="shared" si="56"/>
        <v/>
      </c>
      <c r="T439" s="118" t="str">
        <f t="shared" si="57"/>
        <v/>
      </c>
      <c r="U439" s="118" t="str">
        <f t="shared" si="58"/>
        <v/>
      </c>
      <c r="AE439" s="118" t="s">
        <v>1556</v>
      </c>
      <c r="AF439" s="118" t="s">
        <v>1557</v>
      </c>
      <c r="AG439" s="118" t="str">
        <f t="shared" si="59"/>
        <v>A679078</v>
      </c>
      <c r="AH439" s="118" t="str">
        <f>VLOOKUP(AG439,[1]AKT!$C$4:$E$324,3,FALSE)</f>
        <v>0942</v>
      </c>
    </row>
    <row r="440" spans="1:34" x14ac:dyDescent="0.25">
      <c r="A440" s="135"/>
      <c r="B440" s="126" t="str">
        <f t="shared" si="52"/>
        <v/>
      </c>
      <c r="C440" s="135"/>
      <c r="D440" s="126" t="str">
        <f t="shared" si="53"/>
        <v/>
      </c>
      <c r="E440" s="136"/>
      <c r="F440" s="126" t="str">
        <f t="shared" si="54"/>
        <v/>
      </c>
      <c r="G440" s="126" t="str">
        <f t="shared" si="55"/>
        <v/>
      </c>
      <c r="H440" s="127"/>
      <c r="I440" s="127"/>
      <c r="J440" s="127"/>
      <c r="K440" s="127"/>
      <c r="L440" s="137"/>
      <c r="M440" s="138"/>
      <c r="N440" s="138"/>
      <c r="O440" s="137"/>
      <c r="P440" s="139"/>
      <c r="Q440" s="128"/>
      <c r="S440" s="118" t="str">
        <f t="shared" si="56"/>
        <v/>
      </c>
      <c r="T440" s="118" t="str">
        <f t="shared" si="57"/>
        <v/>
      </c>
      <c r="U440" s="118" t="str">
        <f t="shared" si="58"/>
        <v/>
      </c>
      <c r="AE440" s="118" t="s">
        <v>1558</v>
      </c>
      <c r="AF440" s="118" t="s">
        <v>1559</v>
      </c>
      <c r="AG440" s="118" t="str">
        <f t="shared" si="59"/>
        <v>A679078</v>
      </c>
      <c r="AH440" s="118" t="str">
        <f>VLOOKUP(AG440,[1]AKT!$C$4:$E$324,3,FALSE)</f>
        <v>0942</v>
      </c>
    </row>
    <row r="441" spans="1:34" x14ac:dyDescent="0.25">
      <c r="A441" s="135"/>
      <c r="B441" s="126" t="str">
        <f t="shared" si="52"/>
        <v/>
      </c>
      <c r="C441" s="135"/>
      <c r="D441" s="126" t="str">
        <f t="shared" si="53"/>
        <v/>
      </c>
      <c r="E441" s="136"/>
      <c r="F441" s="126" t="str">
        <f t="shared" si="54"/>
        <v/>
      </c>
      <c r="G441" s="126" t="str">
        <f t="shared" si="55"/>
        <v/>
      </c>
      <c r="H441" s="127"/>
      <c r="I441" s="127"/>
      <c r="J441" s="127"/>
      <c r="K441" s="127"/>
      <c r="L441" s="137"/>
      <c r="M441" s="138"/>
      <c r="N441" s="138"/>
      <c r="O441" s="137"/>
      <c r="P441" s="139"/>
      <c r="Q441" s="128"/>
      <c r="S441" s="118" t="str">
        <f t="shared" si="56"/>
        <v/>
      </c>
      <c r="T441" s="118" t="str">
        <f t="shared" si="57"/>
        <v/>
      </c>
      <c r="U441" s="118" t="str">
        <f t="shared" si="58"/>
        <v/>
      </c>
      <c r="AE441" s="118" t="s">
        <v>1560</v>
      </c>
      <c r="AF441" s="118" t="s">
        <v>1561</v>
      </c>
      <c r="AG441" s="118" t="str">
        <f t="shared" si="59"/>
        <v>A679078</v>
      </c>
      <c r="AH441" s="118" t="str">
        <f>VLOOKUP(AG441,[1]AKT!$C$4:$E$324,3,FALSE)</f>
        <v>0942</v>
      </c>
    </row>
    <row r="442" spans="1:34" x14ac:dyDescent="0.25">
      <c r="A442" s="135"/>
      <c r="B442" s="126" t="str">
        <f t="shared" si="52"/>
        <v/>
      </c>
      <c r="C442" s="135"/>
      <c r="D442" s="126" t="str">
        <f t="shared" si="53"/>
        <v/>
      </c>
      <c r="E442" s="136"/>
      <c r="F442" s="126" t="str">
        <f t="shared" si="54"/>
        <v/>
      </c>
      <c r="G442" s="126" t="str">
        <f t="shared" si="55"/>
        <v/>
      </c>
      <c r="H442" s="127"/>
      <c r="I442" s="127"/>
      <c r="J442" s="127"/>
      <c r="K442" s="127"/>
      <c r="L442" s="137"/>
      <c r="M442" s="138"/>
      <c r="N442" s="138"/>
      <c r="O442" s="137"/>
      <c r="P442" s="139"/>
      <c r="Q442" s="128"/>
      <c r="S442" s="118" t="str">
        <f t="shared" si="56"/>
        <v/>
      </c>
      <c r="T442" s="118" t="str">
        <f t="shared" si="57"/>
        <v/>
      </c>
      <c r="U442" s="118" t="str">
        <f t="shared" si="58"/>
        <v/>
      </c>
      <c r="AE442" s="118" t="s">
        <v>1562</v>
      </c>
      <c r="AF442" s="118" t="s">
        <v>1563</v>
      </c>
      <c r="AG442" s="118" t="str">
        <f t="shared" si="59"/>
        <v>A679078</v>
      </c>
      <c r="AH442" s="118" t="str">
        <f>VLOOKUP(AG442,[1]AKT!$C$4:$E$324,3,FALSE)</f>
        <v>0942</v>
      </c>
    </row>
    <row r="443" spans="1:34" x14ac:dyDescent="0.25">
      <c r="A443" s="135"/>
      <c r="B443" s="126" t="str">
        <f t="shared" si="52"/>
        <v/>
      </c>
      <c r="C443" s="135"/>
      <c r="D443" s="126" t="str">
        <f t="shared" si="53"/>
        <v/>
      </c>
      <c r="E443" s="136"/>
      <c r="F443" s="126" t="str">
        <f t="shared" si="54"/>
        <v/>
      </c>
      <c r="G443" s="126" t="str">
        <f t="shared" si="55"/>
        <v/>
      </c>
      <c r="H443" s="127"/>
      <c r="I443" s="127"/>
      <c r="J443" s="127"/>
      <c r="K443" s="127"/>
      <c r="L443" s="137"/>
      <c r="M443" s="138"/>
      <c r="N443" s="138"/>
      <c r="O443" s="137"/>
      <c r="P443" s="139"/>
      <c r="Q443" s="128"/>
      <c r="S443" s="118" t="str">
        <f t="shared" si="56"/>
        <v/>
      </c>
      <c r="T443" s="118" t="str">
        <f t="shared" si="57"/>
        <v/>
      </c>
      <c r="U443" s="118" t="str">
        <f t="shared" si="58"/>
        <v/>
      </c>
      <c r="AE443" s="118" t="s">
        <v>1564</v>
      </c>
      <c r="AF443" s="118" t="s">
        <v>1565</v>
      </c>
      <c r="AG443" s="118" t="str">
        <f t="shared" si="59"/>
        <v>A679078</v>
      </c>
      <c r="AH443" s="118" t="str">
        <f>VLOOKUP(AG443,[1]AKT!$C$4:$E$324,3,FALSE)</f>
        <v>0942</v>
      </c>
    </row>
    <row r="444" spans="1:34" x14ac:dyDescent="0.25">
      <c r="A444" s="135"/>
      <c r="B444" s="126" t="str">
        <f t="shared" si="52"/>
        <v/>
      </c>
      <c r="C444" s="135"/>
      <c r="D444" s="126" t="str">
        <f t="shared" si="53"/>
        <v/>
      </c>
      <c r="E444" s="136"/>
      <c r="F444" s="126" t="str">
        <f t="shared" si="54"/>
        <v/>
      </c>
      <c r="G444" s="126" t="str">
        <f t="shared" si="55"/>
        <v/>
      </c>
      <c r="H444" s="127"/>
      <c r="I444" s="127"/>
      <c r="J444" s="127"/>
      <c r="K444" s="127"/>
      <c r="L444" s="137"/>
      <c r="M444" s="138"/>
      <c r="N444" s="138"/>
      <c r="O444" s="137"/>
      <c r="P444" s="139"/>
      <c r="Q444" s="128"/>
      <c r="S444" s="118" t="str">
        <f t="shared" si="56"/>
        <v/>
      </c>
      <c r="T444" s="118" t="str">
        <f t="shared" si="57"/>
        <v/>
      </c>
      <c r="U444" s="118" t="str">
        <f t="shared" si="58"/>
        <v/>
      </c>
      <c r="AE444" s="118" t="s">
        <v>1566</v>
      </c>
      <c r="AF444" s="118" t="s">
        <v>1567</v>
      </c>
      <c r="AG444" s="118" t="str">
        <f t="shared" si="59"/>
        <v>A679078</v>
      </c>
      <c r="AH444" s="118" t="str">
        <f>VLOOKUP(AG444,[1]AKT!$C$4:$E$324,3,FALSE)</f>
        <v>0942</v>
      </c>
    </row>
    <row r="445" spans="1:34" x14ac:dyDescent="0.25">
      <c r="A445" s="135"/>
      <c r="B445" s="126" t="str">
        <f t="shared" si="52"/>
        <v/>
      </c>
      <c r="C445" s="135"/>
      <c r="D445" s="126" t="str">
        <f t="shared" si="53"/>
        <v/>
      </c>
      <c r="E445" s="136"/>
      <c r="F445" s="126" t="str">
        <f t="shared" si="54"/>
        <v/>
      </c>
      <c r="G445" s="126" t="str">
        <f t="shared" si="55"/>
        <v/>
      </c>
      <c r="H445" s="127"/>
      <c r="I445" s="127"/>
      <c r="J445" s="127"/>
      <c r="K445" s="127"/>
      <c r="L445" s="137"/>
      <c r="M445" s="138"/>
      <c r="N445" s="138"/>
      <c r="O445" s="137"/>
      <c r="P445" s="139"/>
      <c r="Q445" s="128"/>
      <c r="S445" s="118" t="str">
        <f t="shared" si="56"/>
        <v/>
      </c>
      <c r="T445" s="118" t="str">
        <f t="shared" si="57"/>
        <v/>
      </c>
      <c r="U445" s="118" t="str">
        <f t="shared" si="58"/>
        <v/>
      </c>
      <c r="AE445" s="118" t="s">
        <v>1568</v>
      </c>
      <c r="AF445" s="118" t="s">
        <v>1569</v>
      </c>
      <c r="AG445" s="118" t="str">
        <f t="shared" si="59"/>
        <v>A679078</v>
      </c>
      <c r="AH445" s="118" t="str">
        <f>VLOOKUP(AG445,[1]AKT!$C$4:$E$324,3,FALSE)</f>
        <v>0942</v>
      </c>
    </row>
    <row r="446" spans="1:34" x14ac:dyDescent="0.25">
      <c r="A446" s="135"/>
      <c r="B446" s="126" t="str">
        <f t="shared" si="52"/>
        <v/>
      </c>
      <c r="C446" s="135"/>
      <c r="D446" s="126" t="str">
        <f t="shared" si="53"/>
        <v/>
      </c>
      <c r="E446" s="136"/>
      <c r="F446" s="126" t="str">
        <f t="shared" si="54"/>
        <v/>
      </c>
      <c r="G446" s="126" t="str">
        <f t="shared" si="55"/>
        <v/>
      </c>
      <c r="H446" s="127"/>
      <c r="I446" s="127"/>
      <c r="J446" s="127"/>
      <c r="K446" s="127"/>
      <c r="L446" s="137"/>
      <c r="M446" s="138"/>
      <c r="N446" s="138"/>
      <c r="O446" s="137"/>
      <c r="P446" s="139"/>
      <c r="Q446" s="128"/>
      <c r="S446" s="118" t="str">
        <f t="shared" si="56"/>
        <v/>
      </c>
      <c r="T446" s="118" t="str">
        <f t="shared" si="57"/>
        <v/>
      </c>
      <c r="U446" s="118" t="str">
        <f t="shared" si="58"/>
        <v/>
      </c>
      <c r="AE446" s="118" t="s">
        <v>1570</v>
      </c>
      <c r="AF446" s="118" t="s">
        <v>1571</v>
      </c>
      <c r="AG446" s="118" t="str">
        <f t="shared" si="59"/>
        <v>A679078</v>
      </c>
      <c r="AH446" s="118" t="str">
        <f>VLOOKUP(AG446,[1]AKT!$C$4:$E$324,3,FALSE)</f>
        <v>0942</v>
      </c>
    </row>
    <row r="447" spans="1:34" x14ac:dyDescent="0.25">
      <c r="A447" s="135"/>
      <c r="B447" s="126" t="str">
        <f t="shared" si="52"/>
        <v/>
      </c>
      <c r="C447" s="135"/>
      <c r="D447" s="126" t="str">
        <f t="shared" si="53"/>
        <v/>
      </c>
      <c r="E447" s="136"/>
      <c r="F447" s="126" t="str">
        <f t="shared" si="54"/>
        <v/>
      </c>
      <c r="G447" s="126" t="str">
        <f t="shared" si="55"/>
        <v/>
      </c>
      <c r="H447" s="127"/>
      <c r="I447" s="127"/>
      <c r="J447" s="127"/>
      <c r="K447" s="127"/>
      <c r="L447" s="137"/>
      <c r="M447" s="138"/>
      <c r="N447" s="138"/>
      <c r="O447" s="137"/>
      <c r="P447" s="139"/>
      <c r="Q447" s="128"/>
      <c r="S447" s="118" t="str">
        <f t="shared" si="56"/>
        <v/>
      </c>
      <c r="T447" s="118" t="str">
        <f t="shared" si="57"/>
        <v/>
      </c>
      <c r="U447" s="118" t="str">
        <f t="shared" si="58"/>
        <v/>
      </c>
      <c r="AE447" s="118" t="s">
        <v>1572</v>
      </c>
      <c r="AF447" s="118" t="s">
        <v>1573</v>
      </c>
      <c r="AG447" s="118" t="str">
        <f t="shared" si="59"/>
        <v>A679078</v>
      </c>
      <c r="AH447" s="118" t="str">
        <f>VLOOKUP(AG447,[1]AKT!$C$4:$E$324,3,FALSE)</f>
        <v>0942</v>
      </c>
    </row>
    <row r="448" spans="1:34" x14ac:dyDescent="0.25">
      <c r="A448" s="135"/>
      <c r="B448" s="126" t="str">
        <f t="shared" si="52"/>
        <v/>
      </c>
      <c r="C448" s="135"/>
      <c r="D448" s="126" t="str">
        <f t="shared" si="53"/>
        <v/>
      </c>
      <c r="E448" s="136"/>
      <c r="F448" s="126" t="str">
        <f t="shared" si="54"/>
        <v/>
      </c>
      <c r="G448" s="126" t="str">
        <f t="shared" si="55"/>
        <v/>
      </c>
      <c r="H448" s="127"/>
      <c r="I448" s="127"/>
      <c r="J448" s="127"/>
      <c r="K448" s="127"/>
      <c r="L448" s="137"/>
      <c r="M448" s="138"/>
      <c r="N448" s="138"/>
      <c r="O448" s="137"/>
      <c r="P448" s="139"/>
      <c r="Q448" s="128"/>
      <c r="S448" s="118" t="str">
        <f t="shared" si="56"/>
        <v/>
      </c>
      <c r="T448" s="118" t="str">
        <f t="shared" si="57"/>
        <v/>
      </c>
      <c r="U448" s="118" t="str">
        <f t="shared" si="58"/>
        <v/>
      </c>
      <c r="AE448" s="118" t="s">
        <v>1574</v>
      </c>
      <c r="AF448" s="118" t="s">
        <v>1575</v>
      </c>
      <c r="AG448" s="118" t="str">
        <f t="shared" si="59"/>
        <v>A679078</v>
      </c>
      <c r="AH448" s="118" t="str">
        <f>VLOOKUP(AG448,[1]AKT!$C$4:$E$324,3,FALSE)</f>
        <v>0942</v>
      </c>
    </row>
    <row r="449" spans="1:34" x14ac:dyDescent="0.25">
      <c r="A449" s="135"/>
      <c r="B449" s="126" t="str">
        <f t="shared" si="52"/>
        <v/>
      </c>
      <c r="C449" s="135"/>
      <c r="D449" s="126" t="str">
        <f t="shared" si="53"/>
        <v/>
      </c>
      <c r="E449" s="136"/>
      <c r="F449" s="126" t="str">
        <f t="shared" si="54"/>
        <v/>
      </c>
      <c r="G449" s="126" t="str">
        <f t="shared" si="55"/>
        <v/>
      </c>
      <c r="H449" s="127"/>
      <c r="I449" s="127"/>
      <c r="J449" s="127"/>
      <c r="K449" s="127"/>
      <c r="L449" s="137"/>
      <c r="M449" s="138"/>
      <c r="N449" s="138"/>
      <c r="O449" s="137"/>
      <c r="P449" s="139"/>
      <c r="Q449" s="128"/>
      <c r="S449" s="118" t="str">
        <f t="shared" si="56"/>
        <v/>
      </c>
      <c r="T449" s="118" t="str">
        <f t="shared" si="57"/>
        <v/>
      </c>
      <c r="U449" s="118" t="str">
        <f t="shared" si="58"/>
        <v/>
      </c>
      <c r="AE449" s="118" t="s">
        <v>1576</v>
      </c>
      <c r="AF449" s="118" t="s">
        <v>1577</v>
      </c>
      <c r="AG449" s="118" t="str">
        <f t="shared" si="59"/>
        <v>A679078</v>
      </c>
      <c r="AH449" s="118" t="str">
        <f>VLOOKUP(AG449,[1]AKT!$C$4:$E$324,3,FALSE)</f>
        <v>0942</v>
      </c>
    </row>
    <row r="450" spans="1:34" x14ac:dyDescent="0.25">
      <c r="A450" s="135"/>
      <c r="B450" s="126" t="str">
        <f t="shared" si="52"/>
        <v/>
      </c>
      <c r="C450" s="135"/>
      <c r="D450" s="126" t="str">
        <f t="shared" si="53"/>
        <v/>
      </c>
      <c r="E450" s="136"/>
      <c r="F450" s="126" t="str">
        <f t="shared" si="54"/>
        <v/>
      </c>
      <c r="G450" s="126" t="str">
        <f t="shared" si="55"/>
        <v/>
      </c>
      <c r="H450" s="127"/>
      <c r="I450" s="127"/>
      <c r="J450" s="127"/>
      <c r="K450" s="127"/>
      <c r="L450" s="137"/>
      <c r="M450" s="138"/>
      <c r="N450" s="138"/>
      <c r="O450" s="137"/>
      <c r="P450" s="139"/>
      <c r="Q450" s="128"/>
      <c r="S450" s="118" t="str">
        <f t="shared" si="56"/>
        <v/>
      </c>
      <c r="T450" s="118" t="str">
        <f t="shared" si="57"/>
        <v/>
      </c>
      <c r="U450" s="118" t="str">
        <f t="shared" si="58"/>
        <v/>
      </c>
      <c r="AE450" s="118" t="s">
        <v>1578</v>
      </c>
      <c r="AF450" s="118" t="s">
        <v>1579</v>
      </c>
      <c r="AG450" s="118" t="str">
        <f t="shared" si="59"/>
        <v>A679078</v>
      </c>
      <c r="AH450" s="118" t="str">
        <f>VLOOKUP(AG450,[1]AKT!$C$4:$E$324,3,FALSE)</f>
        <v>0942</v>
      </c>
    </row>
    <row r="451" spans="1:34" x14ac:dyDescent="0.25">
      <c r="A451" s="135"/>
      <c r="B451" s="126" t="str">
        <f t="shared" ref="B451:B501" si="60">IFERROR(VLOOKUP(A451,$V$6:$W$23,2,FALSE),"")</f>
        <v/>
      </c>
      <c r="C451" s="135"/>
      <c r="D451" s="126" t="str">
        <f t="shared" ref="D451:D501" si="61">IFERROR(VLOOKUP(C451,$Y$5:$AA$129,2,FALSE),"")</f>
        <v/>
      </c>
      <c r="E451" s="136"/>
      <c r="F451" s="126" t="str">
        <f t="shared" ref="F451:F501" si="62">IFERROR(VLOOKUP(E451,$AE$6:$AF$1090,2,FALSE),"")</f>
        <v/>
      </c>
      <c r="G451" s="126" t="str">
        <f t="shared" ref="G451:G501" si="63">IFERROR(VLOOKUP(E451,$AE$6:$AH$1090,4,FALSE),"")</f>
        <v/>
      </c>
      <c r="H451" s="127"/>
      <c r="I451" s="127"/>
      <c r="J451" s="127"/>
      <c r="K451" s="127"/>
      <c r="L451" s="137"/>
      <c r="M451" s="138"/>
      <c r="N451" s="138"/>
      <c r="O451" s="137"/>
      <c r="P451" s="139"/>
      <c r="Q451" s="128"/>
      <c r="S451" s="118" t="str">
        <f t="shared" ref="S451:S501" si="64">LEFT(C451,3)</f>
        <v/>
      </c>
      <c r="T451" s="118" t="str">
        <f t="shared" ref="T451:T501" si="65">LEFT(C451,2)</f>
        <v/>
      </c>
      <c r="U451" s="118" t="str">
        <f t="shared" ref="U451:U501" si="66">MID(G451,2,2)</f>
        <v/>
      </c>
      <c r="AE451" s="118" t="s">
        <v>1580</v>
      </c>
      <c r="AF451" s="118" t="s">
        <v>1581</v>
      </c>
      <c r="AG451" s="118" t="str">
        <f t="shared" si="59"/>
        <v>A679078</v>
      </c>
      <c r="AH451" s="118" t="str">
        <f>VLOOKUP(AG451,[1]AKT!$C$4:$E$324,3,FALSE)</f>
        <v>0942</v>
      </c>
    </row>
    <row r="452" spans="1:34" x14ac:dyDescent="0.25">
      <c r="A452" s="135"/>
      <c r="B452" s="126" t="str">
        <f t="shared" si="60"/>
        <v/>
      </c>
      <c r="C452" s="135"/>
      <c r="D452" s="126" t="str">
        <f t="shared" si="61"/>
        <v/>
      </c>
      <c r="E452" s="136"/>
      <c r="F452" s="126" t="str">
        <f t="shared" si="62"/>
        <v/>
      </c>
      <c r="G452" s="126" t="str">
        <f t="shared" si="63"/>
        <v/>
      </c>
      <c r="H452" s="127"/>
      <c r="I452" s="127"/>
      <c r="J452" s="127"/>
      <c r="K452" s="127"/>
      <c r="L452" s="137"/>
      <c r="M452" s="138"/>
      <c r="N452" s="138"/>
      <c r="O452" s="137"/>
      <c r="P452" s="139"/>
      <c r="Q452" s="128"/>
      <c r="S452" s="118" t="str">
        <f t="shared" si="64"/>
        <v/>
      </c>
      <c r="T452" s="118" t="str">
        <f t="shared" si="65"/>
        <v/>
      </c>
      <c r="U452" s="118" t="str">
        <f t="shared" si="66"/>
        <v/>
      </c>
      <c r="AE452" s="118" t="s">
        <v>1582</v>
      </c>
      <c r="AF452" s="118" t="s">
        <v>1583</v>
      </c>
      <c r="AG452" s="118" t="str">
        <f t="shared" si="59"/>
        <v>A679078</v>
      </c>
      <c r="AH452" s="118" t="str">
        <f>VLOOKUP(AG452,[1]AKT!$C$4:$E$324,3,FALSE)</f>
        <v>0942</v>
      </c>
    </row>
    <row r="453" spans="1:34" x14ac:dyDescent="0.25">
      <c r="A453" s="135"/>
      <c r="B453" s="126" t="str">
        <f t="shared" si="60"/>
        <v/>
      </c>
      <c r="C453" s="135"/>
      <c r="D453" s="126" t="str">
        <f t="shared" si="61"/>
        <v/>
      </c>
      <c r="E453" s="136"/>
      <c r="F453" s="126" t="str">
        <f t="shared" si="62"/>
        <v/>
      </c>
      <c r="G453" s="126" t="str">
        <f t="shared" si="63"/>
        <v/>
      </c>
      <c r="H453" s="127"/>
      <c r="I453" s="127"/>
      <c r="J453" s="127"/>
      <c r="K453" s="127"/>
      <c r="L453" s="137"/>
      <c r="M453" s="138"/>
      <c r="N453" s="138"/>
      <c r="O453" s="137"/>
      <c r="P453" s="139"/>
      <c r="Q453" s="128"/>
      <c r="S453" s="118" t="str">
        <f t="shared" si="64"/>
        <v/>
      </c>
      <c r="T453" s="118" t="str">
        <f t="shared" si="65"/>
        <v/>
      </c>
      <c r="U453" s="118" t="str">
        <f t="shared" si="66"/>
        <v/>
      </c>
      <c r="AE453" s="118" t="s">
        <v>1584</v>
      </c>
      <c r="AF453" s="118" t="s">
        <v>1585</v>
      </c>
      <c r="AG453" s="118" t="str">
        <f t="shared" si="59"/>
        <v>A679078</v>
      </c>
      <c r="AH453" s="118" t="str">
        <f>VLOOKUP(AG453,[1]AKT!$C$4:$E$324,3,FALSE)</f>
        <v>0942</v>
      </c>
    </row>
    <row r="454" spans="1:34" x14ac:dyDescent="0.25">
      <c r="A454" s="135"/>
      <c r="B454" s="126" t="str">
        <f t="shared" si="60"/>
        <v/>
      </c>
      <c r="C454" s="135"/>
      <c r="D454" s="126" t="str">
        <f t="shared" si="61"/>
        <v/>
      </c>
      <c r="E454" s="136"/>
      <c r="F454" s="126" t="str">
        <f t="shared" si="62"/>
        <v/>
      </c>
      <c r="G454" s="126" t="str">
        <f t="shared" si="63"/>
        <v/>
      </c>
      <c r="H454" s="127"/>
      <c r="I454" s="127"/>
      <c r="J454" s="127"/>
      <c r="K454" s="127"/>
      <c r="L454" s="137"/>
      <c r="M454" s="138"/>
      <c r="N454" s="138"/>
      <c r="O454" s="137"/>
      <c r="P454" s="139"/>
      <c r="Q454" s="128"/>
      <c r="S454" s="118" t="str">
        <f t="shared" si="64"/>
        <v/>
      </c>
      <c r="T454" s="118" t="str">
        <f t="shared" si="65"/>
        <v/>
      </c>
      <c r="U454" s="118" t="str">
        <f t="shared" si="66"/>
        <v/>
      </c>
      <c r="AE454" s="118" t="s">
        <v>1586</v>
      </c>
      <c r="AF454" s="118" t="s">
        <v>1587</v>
      </c>
      <c r="AG454" s="118" t="str">
        <f t="shared" si="59"/>
        <v>A679078</v>
      </c>
      <c r="AH454" s="118" t="str">
        <f>VLOOKUP(AG454,[1]AKT!$C$4:$E$324,3,FALSE)</f>
        <v>0942</v>
      </c>
    </row>
    <row r="455" spans="1:34" x14ac:dyDescent="0.25">
      <c r="A455" s="135"/>
      <c r="B455" s="126" t="str">
        <f t="shared" si="60"/>
        <v/>
      </c>
      <c r="C455" s="135"/>
      <c r="D455" s="126" t="str">
        <f t="shared" si="61"/>
        <v/>
      </c>
      <c r="E455" s="136"/>
      <c r="F455" s="126" t="str">
        <f t="shared" si="62"/>
        <v/>
      </c>
      <c r="G455" s="126" t="str">
        <f t="shared" si="63"/>
        <v/>
      </c>
      <c r="H455" s="127"/>
      <c r="I455" s="127"/>
      <c r="J455" s="127"/>
      <c r="K455" s="127"/>
      <c r="L455" s="137"/>
      <c r="M455" s="138"/>
      <c r="N455" s="138"/>
      <c r="O455" s="137"/>
      <c r="P455" s="139"/>
      <c r="Q455" s="128"/>
      <c r="S455" s="118" t="str">
        <f t="shared" si="64"/>
        <v/>
      </c>
      <c r="T455" s="118" t="str">
        <f t="shared" si="65"/>
        <v/>
      </c>
      <c r="U455" s="118" t="str">
        <f t="shared" si="66"/>
        <v/>
      </c>
      <c r="AE455" s="118" t="s">
        <v>1588</v>
      </c>
      <c r="AF455" s="118" t="s">
        <v>1589</v>
      </c>
      <c r="AG455" s="118" t="str">
        <f t="shared" si="59"/>
        <v>A679078</v>
      </c>
      <c r="AH455" s="118" t="str">
        <f>VLOOKUP(AG455,[1]AKT!$C$4:$E$324,3,FALSE)</f>
        <v>0942</v>
      </c>
    </row>
    <row r="456" spans="1:34" x14ac:dyDescent="0.25">
      <c r="A456" s="135"/>
      <c r="B456" s="126" t="str">
        <f t="shared" si="60"/>
        <v/>
      </c>
      <c r="C456" s="135"/>
      <c r="D456" s="126" t="str">
        <f t="shared" si="61"/>
        <v/>
      </c>
      <c r="E456" s="136"/>
      <c r="F456" s="126" t="str">
        <f t="shared" si="62"/>
        <v/>
      </c>
      <c r="G456" s="126" t="str">
        <f t="shared" si="63"/>
        <v/>
      </c>
      <c r="H456" s="127"/>
      <c r="I456" s="127"/>
      <c r="J456" s="127"/>
      <c r="K456" s="127"/>
      <c r="L456" s="137"/>
      <c r="M456" s="138"/>
      <c r="N456" s="138"/>
      <c r="O456" s="137"/>
      <c r="P456" s="139"/>
      <c r="Q456" s="128"/>
      <c r="S456" s="118" t="str">
        <f t="shared" si="64"/>
        <v/>
      </c>
      <c r="T456" s="118" t="str">
        <f t="shared" si="65"/>
        <v/>
      </c>
      <c r="U456" s="118" t="str">
        <f t="shared" si="66"/>
        <v/>
      </c>
      <c r="AE456" s="118" t="s">
        <v>1590</v>
      </c>
      <c r="AF456" s="118" t="s">
        <v>1591</v>
      </c>
      <c r="AG456" s="118" t="str">
        <f t="shared" ref="AG456:AG519" si="67">LEFT(AE456,7)</f>
        <v>A679078</v>
      </c>
      <c r="AH456" s="118" t="str">
        <f>VLOOKUP(AG456,[1]AKT!$C$4:$E$324,3,FALSE)</f>
        <v>0942</v>
      </c>
    </row>
    <row r="457" spans="1:34" x14ac:dyDescent="0.25">
      <c r="A457" s="135"/>
      <c r="B457" s="126" t="str">
        <f t="shared" si="60"/>
        <v/>
      </c>
      <c r="C457" s="135"/>
      <c r="D457" s="126" t="str">
        <f t="shared" si="61"/>
        <v/>
      </c>
      <c r="E457" s="136"/>
      <c r="F457" s="126" t="str">
        <f t="shared" si="62"/>
        <v/>
      </c>
      <c r="G457" s="126" t="str">
        <f t="shared" si="63"/>
        <v/>
      </c>
      <c r="H457" s="127"/>
      <c r="I457" s="127"/>
      <c r="J457" s="127"/>
      <c r="K457" s="127"/>
      <c r="L457" s="137"/>
      <c r="M457" s="138"/>
      <c r="N457" s="138"/>
      <c r="O457" s="137"/>
      <c r="P457" s="139"/>
      <c r="Q457" s="128"/>
      <c r="S457" s="118" t="str">
        <f t="shared" si="64"/>
        <v/>
      </c>
      <c r="T457" s="118" t="str">
        <f t="shared" si="65"/>
        <v/>
      </c>
      <c r="U457" s="118" t="str">
        <f t="shared" si="66"/>
        <v/>
      </c>
      <c r="AE457" s="118" t="s">
        <v>1592</v>
      </c>
      <c r="AF457" s="118" t="s">
        <v>1593</v>
      </c>
      <c r="AG457" s="118" t="str">
        <f t="shared" si="67"/>
        <v>A679078</v>
      </c>
      <c r="AH457" s="118" t="str">
        <f>VLOOKUP(AG457,[1]AKT!$C$4:$E$324,3,FALSE)</f>
        <v>0942</v>
      </c>
    </row>
    <row r="458" spans="1:34" x14ac:dyDescent="0.25">
      <c r="A458" s="135"/>
      <c r="B458" s="126" t="str">
        <f t="shared" si="60"/>
        <v/>
      </c>
      <c r="C458" s="135"/>
      <c r="D458" s="126" t="str">
        <f t="shared" si="61"/>
        <v/>
      </c>
      <c r="E458" s="136"/>
      <c r="F458" s="126" t="str">
        <f t="shared" si="62"/>
        <v/>
      </c>
      <c r="G458" s="126" t="str">
        <f t="shared" si="63"/>
        <v/>
      </c>
      <c r="H458" s="127"/>
      <c r="I458" s="127"/>
      <c r="J458" s="127"/>
      <c r="K458" s="127"/>
      <c r="L458" s="137"/>
      <c r="M458" s="138"/>
      <c r="N458" s="138"/>
      <c r="O458" s="137"/>
      <c r="P458" s="139"/>
      <c r="Q458" s="128"/>
      <c r="S458" s="118" t="str">
        <f t="shared" si="64"/>
        <v/>
      </c>
      <c r="T458" s="118" t="str">
        <f t="shared" si="65"/>
        <v/>
      </c>
      <c r="U458" s="118" t="str">
        <f t="shared" si="66"/>
        <v/>
      </c>
      <c r="AE458" s="118" t="s">
        <v>1594</v>
      </c>
      <c r="AF458" s="118" t="s">
        <v>1595</v>
      </c>
      <c r="AG458" s="118" t="str">
        <f t="shared" si="67"/>
        <v>A679078</v>
      </c>
      <c r="AH458" s="118" t="str">
        <f>VLOOKUP(AG458,[1]AKT!$C$4:$E$324,3,FALSE)</f>
        <v>0942</v>
      </c>
    </row>
    <row r="459" spans="1:34" x14ac:dyDescent="0.25">
      <c r="A459" s="135"/>
      <c r="B459" s="126" t="str">
        <f t="shared" si="60"/>
        <v/>
      </c>
      <c r="C459" s="135"/>
      <c r="D459" s="126" t="str">
        <f t="shared" si="61"/>
        <v/>
      </c>
      <c r="E459" s="136"/>
      <c r="F459" s="126" t="str">
        <f t="shared" si="62"/>
        <v/>
      </c>
      <c r="G459" s="126" t="str">
        <f t="shared" si="63"/>
        <v/>
      </c>
      <c r="H459" s="127"/>
      <c r="I459" s="127"/>
      <c r="J459" s="127"/>
      <c r="K459" s="127"/>
      <c r="L459" s="137"/>
      <c r="M459" s="138"/>
      <c r="N459" s="138"/>
      <c r="O459" s="137"/>
      <c r="P459" s="139"/>
      <c r="Q459" s="128"/>
      <c r="S459" s="118" t="str">
        <f t="shared" si="64"/>
        <v/>
      </c>
      <c r="T459" s="118" t="str">
        <f t="shared" si="65"/>
        <v/>
      </c>
      <c r="U459" s="118" t="str">
        <f t="shared" si="66"/>
        <v/>
      </c>
      <c r="AE459" s="118" t="s">
        <v>1596</v>
      </c>
      <c r="AF459" s="118" t="s">
        <v>1597</v>
      </c>
      <c r="AG459" s="118" t="str">
        <f t="shared" si="67"/>
        <v>A679078</v>
      </c>
      <c r="AH459" s="118" t="str">
        <f>VLOOKUP(AG459,[1]AKT!$C$4:$E$324,3,FALSE)</f>
        <v>0942</v>
      </c>
    </row>
    <row r="460" spans="1:34" x14ac:dyDescent="0.25">
      <c r="A460" s="135"/>
      <c r="B460" s="126" t="str">
        <f t="shared" si="60"/>
        <v/>
      </c>
      <c r="C460" s="135"/>
      <c r="D460" s="126" t="str">
        <f t="shared" si="61"/>
        <v/>
      </c>
      <c r="E460" s="136"/>
      <c r="F460" s="126" t="str">
        <f t="shared" si="62"/>
        <v/>
      </c>
      <c r="G460" s="126" t="str">
        <f t="shared" si="63"/>
        <v/>
      </c>
      <c r="H460" s="127"/>
      <c r="I460" s="127"/>
      <c r="J460" s="127"/>
      <c r="K460" s="127"/>
      <c r="L460" s="137"/>
      <c r="M460" s="138"/>
      <c r="N460" s="138"/>
      <c r="O460" s="137"/>
      <c r="P460" s="139"/>
      <c r="Q460" s="128"/>
      <c r="S460" s="118" t="str">
        <f t="shared" si="64"/>
        <v/>
      </c>
      <c r="T460" s="118" t="str">
        <f t="shared" si="65"/>
        <v/>
      </c>
      <c r="U460" s="118" t="str">
        <f t="shared" si="66"/>
        <v/>
      </c>
      <c r="AE460" s="118" t="s">
        <v>1598</v>
      </c>
      <c r="AF460" s="118" t="s">
        <v>1599</v>
      </c>
      <c r="AG460" s="118" t="str">
        <f t="shared" si="67"/>
        <v>A679078</v>
      </c>
      <c r="AH460" s="118" t="str">
        <f>VLOOKUP(AG460,[1]AKT!$C$4:$E$324,3,FALSE)</f>
        <v>0942</v>
      </c>
    </row>
    <row r="461" spans="1:34" x14ac:dyDescent="0.25">
      <c r="A461" s="135"/>
      <c r="B461" s="126" t="str">
        <f t="shared" si="60"/>
        <v/>
      </c>
      <c r="C461" s="135"/>
      <c r="D461" s="126" t="str">
        <f t="shared" si="61"/>
        <v/>
      </c>
      <c r="E461" s="136"/>
      <c r="F461" s="126" t="str">
        <f t="shared" si="62"/>
        <v/>
      </c>
      <c r="G461" s="126" t="str">
        <f t="shared" si="63"/>
        <v/>
      </c>
      <c r="H461" s="127"/>
      <c r="I461" s="127"/>
      <c r="J461" s="127"/>
      <c r="K461" s="127"/>
      <c r="L461" s="137"/>
      <c r="M461" s="138"/>
      <c r="N461" s="138"/>
      <c r="O461" s="137"/>
      <c r="P461" s="139"/>
      <c r="Q461" s="128"/>
      <c r="S461" s="118" t="str">
        <f t="shared" si="64"/>
        <v/>
      </c>
      <c r="T461" s="118" t="str">
        <f t="shared" si="65"/>
        <v/>
      </c>
      <c r="U461" s="118" t="str">
        <f t="shared" si="66"/>
        <v/>
      </c>
      <c r="AE461" s="118" t="s">
        <v>1600</v>
      </c>
      <c r="AF461" s="118" t="s">
        <v>1601</v>
      </c>
      <c r="AG461" s="118" t="str">
        <f t="shared" si="67"/>
        <v>A679078</v>
      </c>
      <c r="AH461" s="118" t="str">
        <f>VLOOKUP(AG461,[1]AKT!$C$4:$E$324,3,FALSE)</f>
        <v>0942</v>
      </c>
    </row>
    <row r="462" spans="1:34" x14ac:dyDescent="0.25">
      <c r="A462" s="135"/>
      <c r="B462" s="126" t="str">
        <f t="shared" si="60"/>
        <v/>
      </c>
      <c r="C462" s="135"/>
      <c r="D462" s="126" t="str">
        <f t="shared" si="61"/>
        <v/>
      </c>
      <c r="E462" s="136"/>
      <c r="F462" s="126" t="str">
        <f t="shared" si="62"/>
        <v/>
      </c>
      <c r="G462" s="126" t="str">
        <f t="shared" si="63"/>
        <v/>
      </c>
      <c r="H462" s="127"/>
      <c r="I462" s="127"/>
      <c r="J462" s="127"/>
      <c r="K462" s="127"/>
      <c r="L462" s="137"/>
      <c r="M462" s="138"/>
      <c r="N462" s="138"/>
      <c r="O462" s="137"/>
      <c r="P462" s="139"/>
      <c r="Q462" s="128"/>
      <c r="S462" s="118" t="str">
        <f t="shared" si="64"/>
        <v/>
      </c>
      <c r="T462" s="118" t="str">
        <f t="shared" si="65"/>
        <v/>
      </c>
      <c r="U462" s="118" t="str">
        <f t="shared" si="66"/>
        <v/>
      </c>
      <c r="AE462" s="118" t="s">
        <v>1602</v>
      </c>
      <c r="AF462" s="118" t="s">
        <v>1603</v>
      </c>
      <c r="AG462" s="118" t="str">
        <f t="shared" si="67"/>
        <v>A679078</v>
      </c>
      <c r="AH462" s="118" t="str">
        <f>VLOOKUP(AG462,[1]AKT!$C$4:$E$324,3,FALSE)</f>
        <v>0942</v>
      </c>
    </row>
    <row r="463" spans="1:34" x14ac:dyDescent="0.25">
      <c r="A463" s="135"/>
      <c r="B463" s="126" t="str">
        <f t="shared" si="60"/>
        <v/>
      </c>
      <c r="C463" s="135"/>
      <c r="D463" s="126" t="str">
        <f t="shared" si="61"/>
        <v/>
      </c>
      <c r="E463" s="136"/>
      <c r="F463" s="126" t="str">
        <f t="shared" si="62"/>
        <v/>
      </c>
      <c r="G463" s="126" t="str">
        <f t="shared" si="63"/>
        <v/>
      </c>
      <c r="H463" s="127"/>
      <c r="I463" s="127"/>
      <c r="J463" s="127"/>
      <c r="K463" s="127"/>
      <c r="L463" s="137"/>
      <c r="M463" s="138"/>
      <c r="N463" s="138"/>
      <c r="O463" s="137"/>
      <c r="P463" s="139"/>
      <c r="Q463" s="128"/>
      <c r="S463" s="118" t="str">
        <f t="shared" si="64"/>
        <v/>
      </c>
      <c r="T463" s="118" t="str">
        <f t="shared" si="65"/>
        <v/>
      </c>
      <c r="U463" s="118" t="str">
        <f t="shared" si="66"/>
        <v/>
      </c>
      <c r="AE463" s="118" t="s">
        <v>1604</v>
      </c>
      <c r="AF463" s="118" t="s">
        <v>1605</v>
      </c>
      <c r="AG463" s="118" t="str">
        <f t="shared" si="67"/>
        <v>A679078</v>
      </c>
      <c r="AH463" s="118" t="str">
        <f>VLOOKUP(AG463,[1]AKT!$C$4:$E$324,3,FALSE)</f>
        <v>0942</v>
      </c>
    </row>
    <row r="464" spans="1:34" x14ac:dyDescent="0.25">
      <c r="A464" s="135"/>
      <c r="B464" s="126" t="str">
        <f t="shared" si="60"/>
        <v/>
      </c>
      <c r="C464" s="135"/>
      <c r="D464" s="126" t="str">
        <f t="shared" si="61"/>
        <v/>
      </c>
      <c r="E464" s="136"/>
      <c r="F464" s="126" t="str">
        <f t="shared" si="62"/>
        <v/>
      </c>
      <c r="G464" s="126" t="str">
        <f t="shared" si="63"/>
        <v/>
      </c>
      <c r="H464" s="127"/>
      <c r="I464" s="127"/>
      <c r="J464" s="127"/>
      <c r="K464" s="127"/>
      <c r="L464" s="137"/>
      <c r="M464" s="138"/>
      <c r="N464" s="138"/>
      <c r="O464" s="137"/>
      <c r="P464" s="139"/>
      <c r="Q464" s="128"/>
      <c r="S464" s="118" t="str">
        <f t="shared" si="64"/>
        <v/>
      </c>
      <c r="T464" s="118" t="str">
        <f t="shared" si="65"/>
        <v/>
      </c>
      <c r="U464" s="118" t="str">
        <f t="shared" si="66"/>
        <v/>
      </c>
      <c r="AE464" s="118" t="s">
        <v>1606</v>
      </c>
      <c r="AF464" s="118" t="s">
        <v>1607</v>
      </c>
      <c r="AG464" s="118" t="str">
        <f t="shared" si="67"/>
        <v>A679078</v>
      </c>
      <c r="AH464" s="118" t="str">
        <f>VLOOKUP(AG464,[1]AKT!$C$4:$E$324,3,FALSE)</f>
        <v>0942</v>
      </c>
    </row>
    <row r="465" spans="1:34" x14ac:dyDescent="0.25">
      <c r="A465" s="135"/>
      <c r="B465" s="126" t="str">
        <f t="shared" si="60"/>
        <v/>
      </c>
      <c r="C465" s="135"/>
      <c r="D465" s="126" t="str">
        <f t="shared" si="61"/>
        <v/>
      </c>
      <c r="E465" s="136"/>
      <c r="F465" s="126" t="str">
        <f t="shared" si="62"/>
        <v/>
      </c>
      <c r="G465" s="126" t="str">
        <f t="shared" si="63"/>
        <v/>
      </c>
      <c r="H465" s="127"/>
      <c r="I465" s="127"/>
      <c r="J465" s="127"/>
      <c r="K465" s="127"/>
      <c r="L465" s="137"/>
      <c r="M465" s="138"/>
      <c r="N465" s="138"/>
      <c r="O465" s="137"/>
      <c r="P465" s="139"/>
      <c r="Q465" s="128"/>
      <c r="S465" s="118" t="str">
        <f t="shared" si="64"/>
        <v/>
      </c>
      <c r="T465" s="118" t="str">
        <f t="shared" si="65"/>
        <v/>
      </c>
      <c r="U465" s="118" t="str">
        <f t="shared" si="66"/>
        <v/>
      </c>
      <c r="AE465" s="118" t="s">
        <v>1608</v>
      </c>
      <c r="AF465" s="118" t="s">
        <v>1609</v>
      </c>
      <c r="AG465" s="118" t="str">
        <f t="shared" si="67"/>
        <v>A679078</v>
      </c>
      <c r="AH465" s="118" t="str">
        <f>VLOOKUP(AG465,[1]AKT!$C$4:$E$324,3,FALSE)</f>
        <v>0942</v>
      </c>
    </row>
    <row r="466" spans="1:34" x14ac:dyDescent="0.25">
      <c r="A466" s="135"/>
      <c r="B466" s="126" t="str">
        <f t="shared" si="60"/>
        <v/>
      </c>
      <c r="C466" s="135"/>
      <c r="D466" s="126" t="str">
        <f t="shared" si="61"/>
        <v/>
      </c>
      <c r="E466" s="136"/>
      <c r="F466" s="126" t="str">
        <f t="shared" si="62"/>
        <v/>
      </c>
      <c r="G466" s="126" t="str">
        <f t="shared" si="63"/>
        <v/>
      </c>
      <c r="H466" s="127"/>
      <c r="I466" s="127"/>
      <c r="J466" s="127"/>
      <c r="K466" s="127"/>
      <c r="L466" s="137"/>
      <c r="M466" s="138"/>
      <c r="N466" s="138"/>
      <c r="O466" s="137"/>
      <c r="P466" s="139"/>
      <c r="Q466" s="128"/>
      <c r="S466" s="118" t="str">
        <f t="shared" si="64"/>
        <v/>
      </c>
      <c r="T466" s="118" t="str">
        <f t="shared" si="65"/>
        <v/>
      </c>
      <c r="U466" s="118" t="str">
        <f t="shared" si="66"/>
        <v/>
      </c>
      <c r="AE466" s="118" t="s">
        <v>1610</v>
      </c>
      <c r="AF466" s="118" t="s">
        <v>1611</v>
      </c>
      <c r="AG466" s="118" t="str">
        <f t="shared" si="67"/>
        <v>A679078</v>
      </c>
      <c r="AH466" s="118" t="str">
        <f>VLOOKUP(AG466,[1]AKT!$C$4:$E$324,3,FALSE)</f>
        <v>0942</v>
      </c>
    </row>
    <row r="467" spans="1:34" x14ac:dyDescent="0.25">
      <c r="A467" s="135"/>
      <c r="B467" s="126" t="str">
        <f t="shared" si="60"/>
        <v/>
      </c>
      <c r="C467" s="135"/>
      <c r="D467" s="126" t="str">
        <f t="shared" si="61"/>
        <v/>
      </c>
      <c r="E467" s="136"/>
      <c r="F467" s="126" t="str">
        <f t="shared" si="62"/>
        <v/>
      </c>
      <c r="G467" s="126" t="str">
        <f t="shared" si="63"/>
        <v/>
      </c>
      <c r="H467" s="127"/>
      <c r="I467" s="127"/>
      <c r="J467" s="127"/>
      <c r="K467" s="127"/>
      <c r="L467" s="137"/>
      <c r="M467" s="138"/>
      <c r="N467" s="138"/>
      <c r="O467" s="137"/>
      <c r="P467" s="137"/>
      <c r="Q467" s="128"/>
      <c r="S467" s="118" t="str">
        <f t="shared" si="64"/>
        <v/>
      </c>
      <c r="T467" s="118" t="str">
        <f t="shared" si="65"/>
        <v/>
      </c>
      <c r="U467" s="118" t="str">
        <f t="shared" si="66"/>
        <v/>
      </c>
      <c r="AE467" s="118" t="s">
        <v>1612</v>
      </c>
      <c r="AF467" s="118" t="s">
        <v>1613</v>
      </c>
      <c r="AG467" s="118" t="str">
        <f t="shared" si="67"/>
        <v>A679078</v>
      </c>
      <c r="AH467" s="118" t="str">
        <f>VLOOKUP(AG467,[1]AKT!$C$4:$E$324,3,FALSE)</f>
        <v>0942</v>
      </c>
    </row>
    <row r="468" spans="1:34" x14ac:dyDescent="0.25">
      <c r="A468" s="135"/>
      <c r="B468" s="126" t="str">
        <f t="shared" si="60"/>
        <v/>
      </c>
      <c r="C468" s="135"/>
      <c r="D468" s="126" t="str">
        <f t="shared" si="61"/>
        <v/>
      </c>
      <c r="E468" s="136"/>
      <c r="F468" s="126" t="str">
        <f t="shared" si="62"/>
        <v/>
      </c>
      <c r="G468" s="126" t="str">
        <f t="shared" si="63"/>
        <v/>
      </c>
      <c r="H468" s="127"/>
      <c r="I468" s="127"/>
      <c r="J468" s="127"/>
      <c r="K468" s="127"/>
      <c r="L468" s="137"/>
      <c r="M468" s="138"/>
      <c r="N468" s="138"/>
      <c r="O468" s="137"/>
      <c r="P468" s="137"/>
      <c r="Q468" s="128"/>
      <c r="S468" s="118" t="str">
        <f t="shared" si="64"/>
        <v/>
      </c>
      <c r="T468" s="118" t="str">
        <f t="shared" si="65"/>
        <v/>
      </c>
      <c r="U468" s="118" t="str">
        <f t="shared" si="66"/>
        <v/>
      </c>
      <c r="AE468" s="118" t="s">
        <v>1614</v>
      </c>
      <c r="AF468" s="118" t="s">
        <v>1615</v>
      </c>
      <c r="AG468" s="118" t="str">
        <f t="shared" si="67"/>
        <v>A679078</v>
      </c>
      <c r="AH468" s="118" t="str">
        <f>VLOOKUP(AG468,[1]AKT!$C$4:$E$324,3,FALSE)</f>
        <v>0942</v>
      </c>
    </row>
    <row r="469" spans="1:34" x14ac:dyDescent="0.25">
      <c r="A469" s="135"/>
      <c r="B469" s="126" t="str">
        <f t="shared" si="60"/>
        <v/>
      </c>
      <c r="C469" s="135"/>
      <c r="D469" s="126" t="str">
        <f t="shared" si="61"/>
        <v/>
      </c>
      <c r="E469" s="136"/>
      <c r="F469" s="126" t="str">
        <f t="shared" si="62"/>
        <v/>
      </c>
      <c r="G469" s="126" t="str">
        <f t="shared" si="63"/>
        <v/>
      </c>
      <c r="H469" s="127"/>
      <c r="I469" s="127"/>
      <c r="J469" s="127"/>
      <c r="K469" s="127"/>
      <c r="L469" s="137"/>
      <c r="M469" s="138"/>
      <c r="N469" s="138"/>
      <c r="O469" s="137"/>
      <c r="P469" s="137"/>
      <c r="Q469" s="128"/>
      <c r="S469" s="118" t="str">
        <f t="shared" si="64"/>
        <v/>
      </c>
      <c r="T469" s="118" t="str">
        <f t="shared" si="65"/>
        <v/>
      </c>
      <c r="U469" s="118" t="str">
        <f t="shared" si="66"/>
        <v/>
      </c>
      <c r="AE469" s="118" t="s">
        <v>1616</v>
      </c>
      <c r="AF469" s="118" t="s">
        <v>1617</v>
      </c>
      <c r="AG469" s="118" t="str">
        <f t="shared" si="67"/>
        <v>A679078</v>
      </c>
      <c r="AH469" s="118" t="str">
        <f>VLOOKUP(AG469,[1]AKT!$C$4:$E$324,3,FALSE)</f>
        <v>0942</v>
      </c>
    </row>
    <row r="470" spans="1:34" x14ac:dyDescent="0.25">
      <c r="A470" s="135"/>
      <c r="B470" s="126" t="str">
        <f t="shared" si="60"/>
        <v/>
      </c>
      <c r="C470" s="135"/>
      <c r="D470" s="126" t="str">
        <f t="shared" si="61"/>
        <v/>
      </c>
      <c r="E470" s="136"/>
      <c r="F470" s="126" t="str">
        <f t="shared" si="62"/>
        <v/>
      </c>
      <c r="G470" s="126" t="str">
        <f t="shared" si="63"/>
        <v/>
      </c>
      <c r="H470" s="127"/>
      <c r="I470" s="127"/>
      <c r="J470" s="127"/>
      <c r="K470" s="127"/>
      <c r="L470" s="137"/>
      <c r="M470" s="138"/>
      <c r="N470" s="138"/>
      <c r="O470" s="137"/>
      <c r="P470" s="137"/>
      <c r="Q470" s="128"/>
      <c r="S470" s="118" t="str">
        <f t="shared" si="64"/>
        <v/>
      </c>
      <c r="T470" s="118" t="str">
        <f t="shared" si="65"/>
        <v/>
      </c>
      <c r="U470" s="118" t="str">
        <f t="shared" si="66"/>
        <v/>
      </c>
      <c r="AE470" s="118" t="s">
        <v>1618</v>
      </c>
      <c r="AF470" s="118" t="s">
        <v>1619</v>
      </c>
      <c r="AG470" s="118" t="str">
        <f t="shared" si="67"/>
        <v>A679078</v>
      </c>
      <c r="AH470" s="118" t="str">
        <f>VLOOKUP(AG470,[1]AKT!$C$4:$E$324,3,FALSE)</f>
        <v>0942</v>
      </c>
    </row>
    <row r="471" spans="1:34" x14ac:dyDescent="0.25">
      <c r="A471" s="135"/>
      <c r="B471" s="126" t="str">
        <f t="shared" si="60"/>
        <v/>
      </c>
      <c r="C471" s="135"/>
      <c r="D471" s="126" t="str">
        <f t="shared" si="61"/>
        <v/>
      </c>
      <c r="E471" s="136"/>
      <c r="F471" s="126" t="str">
        <f t="shared" si="62"/>
        <v/>
      </c>
      <c r="G471" s="126" t="str">
        <f t="shared" si="63"/>
        <v/>
      </c>
      <c r="H471" s="127"/>
      <c r="I471" s="127"/>
      <c r="J471" s="127"/>
      <c r="K471" s="127"/>
      <c r="L471" s="137"/>
      <c r="M471" s="138"/>
      <c r="N471" s="138"/>
      <c r="O471" s="137"/>
      <c r="P471" s="137"/>
      <c r="Q471" s="128"/>
      <c r="S471" s="118" t="str">
        <f t="shared" si="64"/>
        <v/>
      </c>
      <c r="T471" s="118" t="str">
        <f t="shared" si="65"/>
        <v/>
      </c>
      <c r="U471" s="118" t="str">
        <f t="shared" si="66"/>
        <v/>
      </c>
      <c r="AE471" s="118" t="s">
        <v>1620</v>
      </c>
      <c r="AF471" s="118" t="s">
        <v>1621</v>
      </c>
      <c r="AG471" s="118" t="str">
        <f t="shared" si="67"/>
        <v>A679078</v>
      </c>
      <c r="AH471" s="118" t="str">
        <f>VLOOKUP(AG471,[1]AKT!$C$4:$E$324,3,FALSE)</f>
        <v>0942</v>
      </c>
    </row>
    <row r="472" spans="1:34" x14ac:dyDescent="0.25">
      <c r="A472" s="135"/>
      <c r="B472" s="126" t="str">
        <f t="shared" si="60"/>
        <v/>
      </c>
      <c r="C472" s="135"/>
      <c r="D472" s="126" t="str">
        <f t="shared" si="61"/>
        <v/>
      </c>
      <c r="E472" s="136"/>
      <c r="F472" s="126" t="str">
        <f t="shared" si="62"/>
        <v/>
      </c>
      <c r="G472" s="126" t="str">
        <f t="shared" si="63"/>
        <v/>
      </c>
      <c r="H472" s="127"/>
      <c r="I472" s="127"/>
      <c r="J472" s="127"/>
      <c r="K472" s="127"/>
      <c r="L472" s="137"/>
      <c r="M472" s="138"/>
      <c r="N472" s="138"/>
      <c r="O472" s="137"/>
      <c r="P472" s="137"/>
      <c r="Q472" s="128"/>
      <c r="S472" s="118" t="str">
        <f t="shared" si="64"/>
        <v/>
      </c>
      <c r="T472" s="118" t="str">
        <f t="shared" si="65"/>
        <v/>
      </c>
      <c r="U472" s="118" t="str">
        <f t="shared" si="66"/>
        <v/>
      </c>
      <c r="AE472" s="118" t="s">
        <v>1622</v>
      </c>
      <c r="AF472" s="118" t="s">
        <v>1623</v>
      </c>
      <c r="AG472" s="118" t="str">
        <f t="shared" si="67"/>
        <v>A679078</v>
      </c>
      <c r="AH472" s="118" t="str">
        <f>VLOOKUP(AG472,[1]AKT!$C$4:$E$324,3,FALSE)</f>
        <v>0942</v>
      </c>
    </row>
    <row r="473" spans="1:34" x14ac:dyDescent="0.25">
      <c r="A473" s="135"/>
      <c r="B473" s="126" t="str">
        <f t="shared" si="60"/>
        <v/>
      </c>
      <c r="C473" s="135"/>
      <c r="D473" s="126" t="str">
        <f t="shared" si="61"/>
        <v/>
      </c>
      <c r="E473" s="136"/>
      <c r="F473" s="126" t="str">
        <f t="shared" si="62"/>
        <v/>
      </c>
      <c r="G473" s="126" t="str">
        <f t="shared" si="63"/>
        <v/>
      </c>
      <c r="H473" s="127"/>
      <c r="I473" s="127"/>
      <c r="J473" s="127"/>
      <c r="K473" s="127"/>
      <c r="L473" s="137"/>
      <c r="M473" s="138"/>
      <c r="N473" s="138"/>
      <c r="O473" s="137"/>
      <c r="P473" s="137"/>
      <c r="Q473" s="128"/>
      <c r="S473" s="118" t="str">
        <f t="shared" si="64"/>
        <v/>
      </c>
      <c r="T473" s="118" t="str">
        <f t="shared" si="65"/>
        <v/>
      </c>
      <c r="U473" s="118" t="str">
        <f t="shared" si="66"/>
        <v/>
      </c>
      <c r="AE473" s="118" t="s">
        <v>1624</v>
      </c>
      <c r="AF473" s="118" t="s">
        <v>1625</v>
      </c>
      <c r="AG473" s="118" t="str">
        <f t="shared" si="67"/>
        <v>A679078</v>
      </c>
      <c r="AH473" s="118" t="str">
        <f>VLOOKUP(AG473,[1]AKT!$C$4:$E$324,3,FALSE)</f>
        <v>0942</v>
      </c>
    </row>
    <row r="474" spans="1:34" x14ac:dyDescent="0.25">
      <c r="A474" s="135"/>
      <c r="B474" s="126" t="str">
        <f t="shared" si="60"/>
        <v/>
      </c>
      <c r="C474" s="135"/>
      <c r="D474" s="126" t="str">
        <f t="shared" si="61"/>
        <v/>
      </c>
      <c r="E474" s="136"/>
      <c r="F474" s="126" t="str">
        <f t="shared" si="62"/>
        <v/>
      </c>
      <c r="G474" s="126" t="str">
        <f t="shared" si="63"/>
        <v/>
      </c>
      <c r="H474" s="127"/>
      <c r="I474" s="127"/>
      <c r="J474" s="127"/>
      <c r="K474" s="127"/>
      <c r="L474" s="137"/>
      <c r="M474" s="138"/>
      <c r="N474" s="138"/>
      <c r="O474" s="137"/>
      <c r="P474" s="137"/>
      <c r="Q474" s="128"/>
      <c r="S474" s="118" t="str">
        <f t="shared" si="64"/>
        <v/>
      </c>
      <c r="T474" s="118" t="str">
        <f t="shared" si="65"/>
        <v/>
      </c>
      <c r="U474" s="118" t="str">
        <f t="shared" si="66"/>
        <v/>
      </c>
      <c r="AE474" s="118" t="s">
        <v>1626</v>
      </c>
      <c r="AF474" s="118" t="s">
        <v>1627</v>
      </c>
      <c r="AG474" s="118" t="str">
        <f t="shared" si="67"/>
        <v>A679078</v>
      </c>
      <c r="AH474" s="118" t="str">
        <f>VLOOKUP(AG474,[1]AKT!$C$4:$E$324,3,FALSE)</f>
        <v>0942</v>
      </c>
    </row>
    <row r="475" spans="1:34" x14ac:dyDescent="0.25">
      <c r="A475" s="135"/>
      <c r="B475" s="126" t="str">
        <f t="shared" si="60"/>
        <v/>
      </c>
      <c r="C475" s="135"/>
      <c r="D475" s="126" t="str">
        <f t="shared" si="61"/>
        <v/>
      </c>
      <c r="E475" s="136"/>
      <c r="F475" s="126" t="str">
        <f t="shared" si="62"/>
        <v/>
      </c>
      <c r="G475" s="126" t="str">
        <f t="shared" si="63"/>
        <v/>
      </c>
      <c r="H475" s="127"/>
      <c r="I475" s="127"/>
      <c r="J475" s="127"/>
      <c r="K475" s="127"/>
      <c r="L475" s="137"/>
      <c r="M475" s="138"/>
      <c r="N475" s="138"/>
      <c r="O475" s="137"/>
      <c r="P475" s="137"/>
      <c r="Q475" s="128"/>
      <c r="S475" s="118" t="str">
        <f t="shared" si="64"/>
        <v/>
      </c>
      <c r="T475" s="118" t="str">
        <f t="shared" si="65"/>
        <v/>
      </c>
      <c r="U475" s="118" t="str">
        <f t="shared" si="66"/>
        <v/>
      </c>
      <c r="AE475" s="118" t="s">
        <v>1628</v>
      </c>
      <c r="AF475" s="118" t="s">
        <v>1629</v>
      </c>
      <c r="AG475" s="118" t="str">
        <f t="shared" si="67"/>
        <v>A679078</v>
      </c>
      <c r="AH475" s="118" t="str">
        <f>VLOOKUP(AG475,[1]AKT!$C$4:$E$324,3,FALSE)</f>
        <v>0942</v>
      </c>
    </row>
    <row r="476" spans="1:34" x14ac:dyDescent="0.25">
      <c r="A476" s="135"/>
      <c r="B476" s="126" t="str">
        <f t="shared" si="60"/>
        <v/>
      </c>
      <c r="C476" s="135"/>
      <c r="D476" s="126" t="str">
        <f t="shared" si="61"/>
        <v/>
      </c>
      <c r="E476" s="136"/>
      <c r="F476" s="126" t="str">
        <f t="shared" si="62"/>
        <v/>
      </c>
      <c r="G476" s="126" t="str">
        <f t="shared" si="63"/>
        <v/>
      </c>
      <c r="H476" s="127"/>
      <c r="I476" s="127"/>
      <c r="J476" s="127"/>
      <c r="K476" s="127"/>
      <c r="L476" s="137"/>
      <c r="M476" s="138"/>
      <c r="N476" s="138"/>
      <c r="O476" s="137"/>
      <c r="P476" s="137"/>
      <c r="Q476" s="128"/>
      <c r="S476" s="118" t="str">
        <f t="shared" si="64"/>
        <v/>
      </c>
      <c r="T476" s="118" t="str">
        <f t="shared" si="65"/>
        <v/>
      </c>
      <c r="U476" s="118" t="str">
        <f t="shared" si="66"/>
        <v/>
      </c>
      <c r="AE476" s="118" t="s">
        <v>1630</v>
      </c>
      <c r="AF476" s="118" t="s">
        <v>1631</v>
      </c>
      <c r="AG476" s="118" t="str">
        <f t="shared" si="67"/>
        <v>A679078</v>
      </c>
      <c r="AH476" s="118" t="str">
        <f>VLOOKUP(AG476,[1]AKT!$C$4:$E$324,3,FALSE)</f>
        <v>0942</v>
      </c>
    </row>
    <row r="477" spans="1:34" x14ac:dyDescent="0.25">
      <c r="A477" s="135"/>
      <c r="B477" s="126" t="str">
        <f t="shared" si="60"/>
        <v/>
      </c>
      <c r="C477" s="135"/>
      <c r="D477" s="126" t="str">
        <f t="shared" si="61"/>
        <v/>
      </c>
      <c r="E477" s="136"/>
      <c r="F477" s="126" t="str">
        <f t="shared" si="62"/>
        <v/>
      </c>
      <c r="G477" s="126" t="str">
        <f t="shared" si="63"/>
        <v/>
      </c>
      <c r="H477" s="127"/>
      <c r="I477" s="127"/>
      <c r="J477" s="127"/>
      <c r="K477" s="127"/>
      <c r="L477" s="137"/>
      <c r="M477" s="138"/>
      <c r="N477" s="138"/>
      <c r="O477" s="137"/>
      <c r="P477" s="137"/>
      <c r="Q477" s="128"/>
      <c r="S477" s="118" t="str">
        <f t="shared" si="64"/>
        <v/>
      </c>
      <c r="T477" s="118" t="str">
        <f t="shared" si="65"/>
        <v/>
      </c>
      <c r="U477" s="118" t="str">
        <f t="shared" si="66"/>
        <v/>
      </c>
      <c r="AE477" s="118" t="s">
        <v>1632</v>
      </c>
      <c r="AF477" s="118" t="s">
        <v>1633</v>
      </c>
      <c r="AG477" s="118" t="str">
        <f t="shared" si="67"/>
        <v>A679078</v>
      </c>
      <c r="AH477" s="118" t="str">
        <f>VLOOKUP(AG477,[1]AKT!$C$4:$E$324,3,FALSE)</f>
        <v>0942</v>
      </c>
    </row>
    <row r="478" spans="1:34" x14ac:dyDescent="0.25">
      <c r="A478" s="135"/>
      <c r="B478" s="126" t="str">
        <f t="shared" si="60"/>
        <v/>
      </c>
      <c r="C478" s="135"/>
      <c r="D478" s="126" t="str">
        <f t="shared" si="61"/>
        <v/>
      </c>
      <c r="E478" s="136"/>
      <c r="F478" s="126" t="str">
        <f t="shared" si="62"/>
        <v/>
      </c>
      <c r="G478" s="126" t="str">
        <f t="shared" si="63"/>
        <v/>
      </c>
      <c r="H478" s="127"/>
      <c r="I478" s="127"/>
      <c r="J478" s="127"/>
      <c r="K478" s="127"/>
      <c r="L478" s="137"/>
      <c r="M478" s="138"/>
      <c r="N478" s="138"/>
      <c r="O478" s="137"/>
      <c r="P478" s="137"/>
      <c r="Q478" s="128"/>
      <c r="S478" s="118" t="str">
        <f t="shared" si="64"/>
        <v/>
      </c>
      <c r="T478" s="118" t="str">
        <f t="shared" si="65"/>
        <v/>
      </c>
      <c r="U478" s="118" t="str">
        <f t="shared" si="66"/>
        <v/>
      </c>
      <c r="AE478" s="118" t="s">
        <v>1634</v>
      </c>
      <c r="AF478" s="118" t="s">
        <v>1635</v>
      </c>
      <c r="AG478" s="118" t="str">
        <f t="shared" si="67"/>
        <v>A679078</v>
      </c>
      <c r="AH478" s="118" t="str">
        <f>VLOOKUP(AG478,[1]AKT!$C$4:$E$324,3,FALSE)</f>
        <v>0942</v>
      </c>
    </row>
    <row r="479" spans="1:34" x14ac:dyDescent="0.25">
      <c r="A479" s="135"/>
      <c r="B479" s="126" t="str">
        <f t="shared" si="60"/>
        <v/>
      </c>
      <c r="C479" s="135"/>
      <c r="D479" s="126" t="str">
        <f t="shared" si="61"/>
        <v/>
      </c>
      <c r="E479" s="136"/>
      <c r="F479" s="126" t="str">
        <f t="shared" si="62"/>
        <v/>
      </c>
      <c r="G479" s="126" t="str">
        <f t="shared" si="63"/>
        <v/>
      </c>
      <c r="H479" s="127"/>
      <c r="I479" s="127"/>
      <c r="J479" s="127"/>
      <c r="K479" s="127"/>
      <c r="L479" s="137"/>
      <c r="M479" s="138"/>
      <c r="N479" s="138"/>
      <c r="O479" s="137"/>
      <c r="P479" s="137"/>
      <c r="Q479" s="128"/>
      <c r="S479" s="118" t="str">
        <f t="shared" si="64"/>
        <v/>
      </c>
      <c r="T479" s="118" t="str">
        <f t="shared" si="65"/>
        <v/>
      </c>
      <c r="U479" s="118" t="str">
        <f t="shared" si="66"/>
        <v/>
      </c>
      <c r="AE479" s="118" t="s">
        <v>1636</v>
      </c>
      <c r="AF479" s="118" t="s">
        <v>1637</v>
      </c>
      <c r="AG479" s="118" t="str">
        <f t="shared" si="67"/>
        <v>A679078</v>
      </c>
      <c r="AH479" s="118" t="str">
        <f>VLOOKUP(AG479,[1]AKT!$C$4:$E$324,3,FALSE)</f>
        <v>0942</v>
      </c>
    </row>
    <row r="480" spans="1:34" x14ac:dyDescent="0.25">
      <c r="A480" s="135"/>
      <c r="B480" s="126" t="str">
        <f t="shared" si="60"/>
        <v/>
      </c>
      <c r="C480" s="135"/>
      <c r="D480" s="126" t="str">
        <f t="shared" si="61"/>
        <v/>
      </c>
      <c r="E480" s="136"/>
      <c r="F480" s="126" t="str">
        <f t="shared" si="62"/>
        <v/>
      </c>
      <c r="G480" s="126" t="str">
        <f t="shared" si="63"/>
        <v/>
      </c>
      <c r="H480" s="127"/>
      <c r="I480" s="127"/>
      <c r="J480" s="127"/>
      <c r="K480" s="127"/>
      <c r="L480" s="137"/>
      <c r="M480" s="138"/>
      <c r="N480" s="138"/>
      <c r="O480" s="137"/>
      <c r="P480" s="137"/>
      <c r="Q480" s="128"/>
      <c r="S480" s="118" t="str">
        <f t="shared" si="64"/>
        <v/>
      </c>
      <c r="T480" s="118" t="str">
        <f t="shared" si="65"/>
        <v/>
      </c>
      <c r="U480" s="118" t="str">
        <f t="shared" si="66"/>
        <v/>
      </c>
      <c r="AE480" s="118" t="s">
        <v>1638</v>
      </c>
      <c r="AF480" s="118" t="s">
        <v>1639</v>
      </c>
      <c r="AG480" s="118" t="str">
        <f t="shared" si="67"/>
        <v>A679078</v>
      </c>
      <c r="AH480" s="118" t="str">
        <f>VLOOKUP(AG480,[1]AKT!$C$4:$E$324,3,FALSE)</f>
        <v>0942</v>
      </c>
    </row>
    <row r="481" spans="1:34" x14ac:dyDescent="0.25">
      <c r="A481" s="135"/>
      <c r="B481" s="126" t="str">
        <f t="shared" si="60"/>
        <v/>
      </c>
      <c r="C481" s="135"/>
      <c r="D481" s="126" t="str">
        <f t="shared" si="61"/>
        <v/>
      </c>
      <c r="E481" s="136"/>
      <c r="F481" s="126" t="str">
        <f t="shared" si="62"/>
        <v/>
      </c>
      <c r="G481" s="126" t="str">
        <f t="shared" si="63"/>
        <v/>
      </c>
      <c r="H481" s="127"/>
      <c r="I481" s="127"/>
      <c r="J481" s="127"/>
      <c r="K481" s="127"/>
      <c r="L481" s="137"/>
      <c r="M481" s="138"/>
      <c r="N481" s="138"/>
      <c r="O481" s="137"/>
      <c r="P481" s="137"/>
      <c r="Q481" s="128"/>
      <c r="S481" s="118" t="str">
        <f t="shared" si="64"/>
        <v/>
      </c>
      <c r="T481" s="118" t="str">
        <f t="shared" si="65"/>
        <v/>
      </c>
      <c r="U481" s="118" t="str">
        <f t="shared" si="66"/>
        <v/>
      </c>
      <c r="AE481" s="118" t="s">
        <v>1640</v>
      </c>
      <c r="AF481" s="118" t="s">
        <v>1641</v>
      </c>
      <c r="AG481" s="118" t="str">
        <f t="shared" si="67"/>
        <v>A679078</v>
      </c>
      <c r="AH481" s="118" t="str">
        <f>VLOOKUP(AG481,[1]AKT!$C$4:$E$324,3,FALSE)</f>
        <v>0942</v>
      </c>
    </row>
    <row r="482" spans="1:34" x14ac:dyDescent="0.25">
      <c r="A482" s="135"/>
      <c r="B482" s="126" t="str">
        <f t="shared" si="60"/>
        <v/>
      </c>
      <c r="C482" s="135"/>
      <c r="D482" s="126" t="str">
        <f t="shared" si="61"/>
        <v/>
      </c>
      <c r="E482" s="136"/>
      <c r="F482" s="126" t="str">
        <f t="shared" si="62"/>
        <v/>
      </c>
      <c r="G482" s="126" t="str">
        <f t="shared" si="63"/>
        <v/>
      </c>
      <c r="H482" s="127"/>
      <c r="I482" s="127"/>
      <c r="J482" s="127"/>
      <c r="K482" s="127"/>
      <c r="L482" s="137"/>
      <c r="M482" s="138"/>
      <c r="N482" s="138"/>
      <c r="O482" s="137"/>
      <c r="P482" s="137"/>
      <c r="Q482" s="128"/>
      <c r="S482" s="118" t="str">
        <f t="shared" si="64"/>
        <v/>
      </c>
      <c r="T482" s="118" t="str">
        <f t="shared" si="65"/>
        <v/>
      </c>
      <c r="U482" s="118" t="str">
        <f t="shared" si="66"/>
        <v/>
      </c>
      <c r="AE482" s="118" t="s">
        <v>1642</v>
      </c>
      <c r="AF482" s="118" t="s">
        <v>1643</v>
      </c>
      <c r="AG482" s="118" t="str">
        <f t="shared" si="67"/>
        <v>A679078</v>
      </c>
      <c r="AH482" s="118" t="str">
        <f>VLOOKUP(AG482,[1]AKT!$C$4:$E$324,3,FALSE)</f>
        <v>0942</v>
      </c>
    </row>
    <row r="483" spans="1:34" x14ac:dyDescent="0.25">
      <c r="A483" s="135"/>
      <c r="B483" s="126" t="str">
        <f t="shared" si="60"/>
        <v/>
      </c>
      <c r="C483" s="135"/>
      <c r="D483" s="126" t="str">
        <f t="shared" si="61"/>
        <v/>
      </c>
      <c r="E483" s="136"/>
      <c r="F483" s="126" t="str">
        <f t="shared" si="62"/>
        <v/>
      </c>
      <c r="G483" s="126" t="str">
        <f t="shared" si="63"/>
        <v/>
      </c>
      <c r="H483" s="127"/>
      <c r="I483" s="127"/>
      <c r="J483" s="127"/>
      <c r="K483" s="127"/>
      <c r="L483" s="137"/>
      <c r="M483" s="138"/>
      <c r="N483" s="138"/>
      <c r="O483" s="137"/>
      <c r="P483" s="137"/>
      <c r="Q483" s="128"/>
      <c r="S483" s="118" t="str">
        <f t="shared" si="64"/>
        <v/>
      </c>
      <c r="T483" s="118" t="str">
        <f t="shared" si="65"/>
        <v/>
      </c>
      <c r="U483" s="118" t="str">
        <f t="shared" si="66"/>
        <v/>
      </c>
      <c r="AE483" s="118" t="s">
        <v>1644</v>
      </c>
      <c r="AF483" s="118" t="s">
        <v>1645</v>
      </c>
      <c r="AG483" s="118" t="str">
        <f t="shared" si="67"/>
        <v>A679078</v>
      </c>
      <c r="AH483" s="118" t="str">
        <f>VLOOKUP(AG483,[1]AKT!$C$4:$E$324,3,FALSE)</f>
        <v>0942</v>
      </c>
    </row>
    <row r="484" spans="1:34" x14ac:dyDescent="0.25">
      <c r="A484" s="135"/>
      <c r="B484" s="126" t="str">
        <f t="shared" si="60"/>
        <v/>
      </c>
      <c r="C484" s="135"/>
      <c r="D484" s="126" t="str">
        <f t="shared" si="61"/>
        <v/>
      </c>
      <c r="E484" s="136"/>
      <c r="F484" s="126" t="str">
        <f t="shared" si="62"/>
        <v/>
      </c>
      <c r="G484" s="126" t="str">
        <f t="shared" si="63"/>
        <v/>
      </c>
      <c r="H484" s="127"/>
      <c r="I484" s="127"/>
      <c r="J484" s="127"/>
      <c r="K484" s="127"/>
      <c r="L484" s="137"/>
      <c r="M484" s="138"/>
      <c r="N484" s="138"/>
      <c r="O484" s="137"/>
      <c r="P484" s="137"/>
      <c r="Q484" s="128"/>
      <c r="S484" s="118" t="str">
        <f t="shared" si="64"/>
        <v/>
      </c>
      <c r="T484" s="118" t="str">
        <f t="shared" si="65"/>
        <v/>
      </c>
      <c r="U484" s="118" t="str">
        <f t="shared" si="66"/>
        <v/>
      </c>
      <c r="AE484" s="118" t="s">
        <v>1646</v>
      </c>
      <c r="AF484" s="118" t="s">
        <v>1647</v>
      </c>
      <c r="AG484" s="118" t="str">
        <f t="shared" si="67"/>
        <v>A679078</v>
      </c>
      <c r="AH484" s="118" t="str">
        <f>VLOOKUP(AG484,[1]AKT!$C$4:$E$324,3,FALSE)</f>
        <v>0942</v>
      </c>
    </row>
    <row r="485" spans="1:34" x14ac:dyDescent="0.25">
      <c r="A485" s="135"/>
      <c r="B485" s="126" t="str">
        <f t="shared" si="60"/>
        <v/>
      </c>
      <c r="C485" s="135"/>
      <c r="D485" s="126" t="str">
        <f t="shared" si="61"/>
        <v/>
      </c>
      <c r="E485" s="136"/>
      <c r="F485" s="126" t="str">
        <f t="shared" si="62"/>
        <v/>
      </c>
      <c r="G485" s="126" t="str">
        <f t="shared" si="63"/>
        <v/>
      </c>
      <c r="H485" s="127"/>
      <c r="I485" s="127"/>
      <c r="J485" s="127"/>
      <c r="K485" s="127"/>
      <c r="L485" s="137"/>
      <c r="M485" s="138"/>
      <c r="N485" s="138"/>
      <c r="O485" s="137"/>
      <c r="P485" s="137"/>
      <c r="Q485" s="128"/>
      <c r="S485" s="118" t="str">
        <f t="shared" si="64"/>
        <v/>
      </c>
      <c r="T485" s="118" t="str">
        <f t="shared" si="65"/>
        <v/>
      </c>
      <c r="U485" s="118" t="str">
        <f t="shared" si="66"/>
        <v/>
      </c>
      <c r="AE485" s="118" t="s">
        <v>1648</v>
      </c>
      <c r="AF485" s="118" t="s">
        <v>1649</v>
      </c>
      <c r="AG485" s="118" t="str">
        <f t="shared" si="67"/>
        <v>A679078</v>
      </c>
      <c r="AH485" s="118" t="str">
        <f>VLOOKUP(AG485,[1]AKT!$C$4:$E$324,3,FALSE)</f>
        <v>0942</v>
      </c>
    </row>
    <row r="486" spans="1:34" x14ac:dyDescent="0.25">
      <c r="A486" s="135"/>
      <c r="B486" s="126" t="str">
        <f t="shared" si="60"/>
        <v/>
      </c>
      <c r="C486" s="135"/>
      <c r="D486" s="126" t="str">
        <f t="shared" si="61"/>
        <v/>
      </c>
      <c r="E486" s="136"/>
      <c r="F486" s="126" t="str">
        <f t="shared" si="62"/>
        <v/>
      </c>
      <c r="G486" s="126" t="str">
        <f t="shared" si="63"/>
        <v/>
      </c>
      <c r="H486" s="127"/>
      <c r="I486" s="127"/>
      <c r="J486" s="127"/>
      <c r="K486" s="127"/>
      <c r="L486" s="137"/>
      <c r="M486" s="138"/>
      <c r="N486" s="138"/>
      <c r="O486" s="137"/>
      <c r="P486" s="137"/>
      <c r="Q486" s="128"/>
      <c r="S486" s="118" t="str">
        <f t="shared" si="64"/>
        <v/>
      </c>
      <c r="T486" s="118" t="str">
        <f t="shared" si="65"/>
        <v/>
      </c>
      <c r="U486" s="118" t="str">
        <f t="shared" si="66"/>
        <v/>
      </c>
      <c r="AE486" s="118" t="s">
        <v>1650</v>
      </c>
      <c r="AF486" s="118" t="s">
        <v>1651</v>
      </c>
      <c r="AG486" s="118" t="str">
        <f t="shared" si="67"/>
        <v>A679078</v>
      </c>
      <c r="AH486" s="118" t="str">
        <f>VLOOKUP(AG486,[1]AKT!$C$4:$E$324,3,FALSE)</f>
        <v>0942</v>
      </c>
    </row>
    <row r="487" spans="1:34" x14ac:dyDescent="0.25">
      <c r="A487" s="135"/>
      <c r="B487" s="126" t="str">
        <f t="shared" si="60"/>
        <v/>
      </c>
      <c r="C487" s="135"/>
      <c r="D487" s="126" t="str">
        <f t="shared" si="61"/>
        <v/>
      </c>
      <c r="E487" s="136"/>
      <c r="F487" s="126" t="str">
        <f t="shared" si="62"/>
        <v/>
      </c>
      <c r="G487" s="126" t="str">
        <f t="shared" si="63"/>
        <v/>
      </c>
      <c r="H487" s="127"/>
      <c r="I487" s="127"/>
      <c r="J487" s="127"/>
      <c r="K487" s="127"/>
      <c r="L487" s="137"/>
      <c r="M487" s="138"/>
      <c r="N487" s="138"/>
      <c r="O487" s="137"/>
      <c r="P487" s="137"/>
      <c r="Q487" s="128"/>
      <c r="S487" s="118" t="str">
        <f t="shared" si="64"/>
        <v/>
      </c>
      <c r="T487" s="118" t="str">
        <f t="shared" si="65"/>
        <v/>
      </c>
      <c r="U487" s="118" t="str">
        <f t="shared" si="66"/>
        <v/>
      </c>
      <c r="AE487" s="118" t="s">
        <v>1652</v>
      </c>
      <c r="AF487" s="118" t="s">
        <v>1653</v>
      </c>
      <c r="AG487" s="118" t="str">
        <f t="shared" si="67"/>
        <v>A679078</v>
      </c>
      <c r="AH487" s="118" t="str">
        <f>VLOOKUP(AG487,[1]AKT!$C$4:$E$324,3,FALSE)</f>
        <v>0942</v>
      </c>
    </row>
    <row r="488" spans="1:34" x14ac:dyDescent="0.25">
      <c r="A488" s="135"/>
      <c r="B488" s="126" t="str">
        <f t="shared" si="60"/>
        <v/>
      </c>
      <c r="C488" s="135"/>
      <c r="D488" s="126" t="str">
        <f t="shared" si="61"/>
        <v/>
      </c>
      <c r="E488" s="136"/>
      <c r="F488" s="126" t="str">
        <f t="shared" si="62"/>
        <v/>
      </c>
      <c r="G488" s="126" t="str">
        <f t="shared" si="63"/>
        <v/>
      </c>
      <c r="H488" s="127"/>
      <c r="I488" s="127"/>
      <c r="J488" s="127"/>
      <c r="K488" s="127"/>
      <c r="L488" s="137"/>
      <c r="M488" s="138"/>
      <c r="N488" s="138"/>
      <c r="O488" s="137"/>
      <c r="P488" s="137"/>
      <c r="Q488" s="128"/>
      <c r="S488" s="118" t="str">
        <f t="shared" si="64"/>
        <v/>
      </c>
      <c r="T488" s="118" t="str">
        <f t="shared" si="65"/>
        <v/>
      </c>
      <c r="U488" s="118" t="str">
        <f t="shared" si="66"/>
        <v/>
      </c>
      <c r="AE488" s="118" t="s">
        <v>1654</v>
      </c>
      <c r="AF488" s="118" t="s">
        <v>1655</v>
      </c>
      <c r="AG488" s="118" t="str">
        <f t="shared" si="67"/>
        <v>A679078</v>
      </c>
      <c r="AH488" s="118" t="str">
        <f>VLOOKUP(AG488,[1]AKT!$C$4:$E$324,3,FALSE)</f>
        <v>0942</v>
      </c>
    </row>
    <row r="489" spans="1:34" x14ac:dyDescent="0.25">
      <c r="A489" s="135"/>
      <c r="B489" s="126" t="str">
        <f t="shared" si="60"/>
        <v/>
      </c>
      <c r="C489" s="135"/>
      <c r="D489" s="126" t="str">
        <f t="shared" si="61"/>
        <v/>
      </c>
      <c r="E489" s="136"/>
      <c r="F489" s="126" t="str">
        <f t="shared" si="62"/>
        <v/>
      </c>
      <c r="G489" s="126" t="str">
        <f t="shared" si="63"/>
        <v/>
      </c>
      <c r="H489" s="127"/>
      <c r="I489" s="127"/>
      <c r="J489" s="127"/>
      <c r="K489" s="127"/>
      <c r="L489" s="137"/>
      <c r="M489" s="138"/>
      <c r="N489" s="138"/>
      <c r="O489" s="137"/>
      <c r="P489" s="137"/>
      <c r="Q489" s="128"/>
      <c r="S489" s="118" t="str">
        <f t="shared" si="64"/>
        <v/>
      </c>
      <c r="T489" s="118" t="str">
        <f t="shared" si="65"/>
        <v/>
      </c>
      <c r="U489" s="118" t="str">
        <f t="shared" si="66"/>
        <v/>
      </c>
      <c r="AE489" s="118" t="s">
        <v>1656</v>
      </c>
      <c r="AF489" s="118" t="s">
        <v>1657</v>
      </c>
      <c r="AG489" s="118" t="str">
        <f t="shared" si="67"/>
        <v>A679078</v>
      </c>
      <c r="AH489" s="118" t="str">
        <f>VLOOKUP(AG489,[1]AKT!$C$4:$E$324,3,FALSE)</f>
        <v>0942</v>
      </c>
    </row>
    <row r="490" spans="1:34" x14ac:dyDescent="0.25">
      <c r="A490" s="135"/>
      <c r="B490" s="126" t="str">
        <f t="shared" si="60"/>
        <v/>
      </c>
      <c r="C490" s="135"/>
      <c r="D490" s="126" t="str">
        <f t="shared" si="61"/>
        <v/>
      </c>
      <c r="E490" s="136"/>
      <c r="F490" s="126" t="str">
        <f t="shared" si="62"/>
        <v/>
      </c>
      <c r="G490" s="126" t="str">
        <f t="shared" si="63"/>
        <v/>
      </c>
      <c r="H490" s="127"/>
      <c r="I490" s="127"/>
      <c r="J490" s="127"/>
      <c r="K490" s="127"/>
      <c r="L490" s="137"/>
      <c r="M490" s="138"/>
      <c r="N490" s="138"/>
      <c r="O490" s="137"/>
      <c r="P490" s="137"/>
      <c r="Q490" s="128"/>
      <c r="S490" s="118" t="str">
        <f t="shared" si="64"/>
        <v/>
      </c>
      <c r="T490" s="118" t="str">
        <f t="shared" si="65"/>
        <v/>
      </c>
      <c r="U490" s="118" t="str">
        <f t="shared" si="66"/>
        <v/>
      </c>
      <c r="AE490" s="118" t="s">
        <v>1658</v>
      </c>
      <c r="AF490" s="118" t="s">
        <v>1659</v>
      </c>
      <c r="AG490" s="118" t="str">
        <f t="shared" si="67"/>
        <v>A679078</v>
      </c>
      <c r="AH490" s="118" t="str">
        <f>VLOOKUP(AG490,[1]AKT!$C$4:$E$324,3,FALSE)</f>
        <v>0942</v>
      </c>
    </row>
    <row r="491" spans="1:34" x14ac:dyDescent="0.25">
      <c r="A491" s="135"/>
      <c r="B491" s="126" t="str">
        <f t="shared" si="60"/>
        <v/>
      </c>
      <c r="C491" s="135"/>
      <c r="D491" s="126" t="str">
        <f t="shared" si="61"/>
        <v/>
      </c>
      <c r="E491" s="136"/>
      <c r="F491" s="126" t="str">
        <f t="shared" si="62"/>
        <v/>
      </c>
      <c r="G491" s="126" t="str">
        <f t="shared" si="63"/>
        <v/>
      </c>
      <c r="H491" s="127"/>
      <c r="I491" s="127"/>
      <c r="J491" s="127"/>
      <c r="K491" s="127"/>
      <c r="L491" s="137"/>
      <c r="M491" s="138"/>
      <c r="N491" s="138"/>
      <c r="O491" s="137"/>
      <c r="P491" s="137"/>
      <c r="Q491" s="128"/>
      <c r="S491" s="118" t="str">
        <f t="shared" si="64"/>
        <v/>
      </c>
      <c r="T491" s="118" t="str">
        <f t="shared" si="65"/>
        <v/>
      </c>
      <c r="U491" s="118" t="str">
        <f t="shared" si="66"/>
        <v/>
      </c>
      <c r="AE491" s="118" t="s">
        <v>1660</v>
      </c>
      <c r="AF491" s="118" t="s">
        <v>1661</v>
      </c>
      <c r="AG491" s="118" t="str">
        <f t="shared" si="67"/>
        <v>A679078</v>
      </c>
      <c r="AH491" s="118" t="str">
        <f>VLOOKUP(AG491,[1]AKT!$C$4:$E$324,3,FALSE)</f>
        <v>0942</v>
      </c>
    </row>
    <row r="492" spans="1:34" x14ac:dyDescent="0.25">
      <c r="A492" s="135"/>
      <c r="B492" s="126" t="str">
        <f t="shared" si="60"/>
        <v/>
      </c>
      <c r="C492" s="135"/>
      <c r="D492" s="126" t="str">
        <f t="shared" si="61"/>
        <v/>
      </c>
      <c r="E492" s="136"/>
      <c r="F492" s="126" t="str">
        <f t="shared" si="62"/>
        <v/>
      </c>
      <c r="G492" s="126" t="str">
        <f t="shared" si="63"/>
        <v/>
      </c>
      <c r="H492" s="127"/>
      <c r="I492" s="127"/>
      <c r="J492" s="127"/>
      <c r="K492" s="127"/>
      <c r="L492" s="137"/>
      <c r="M492" s="138"/>
      <c r="N492" s="138"/>
      <c r="O492" s="137"/>
      <c r="P492" s="137"/>
      <c r="Q492" s="128"/>
      <c r="S492" s="118" t="str">
        <f t="shared" si="64"/>
        <v/>
      </c>
      <c r="T492" s="118" t="str">
        <f t="shared" si="65"/>
        <v/>
      </c>
      <c r="U492" s="118" t="str">
        <f t="shared" si="66"/>
        <v/>
      </c>
      <c r="AE492" s="118" t="s">
        <v>1662</v>
      </c>
      <c r="AF492" s="118" t="s">
        <v>1663</v>
      </c>
      <c r="AG492" s="118" t="str">
        <f t="shared" si="67"/>
        <v>A679078</v>
      </c>
      <c r="AH492" s="118" t="str">
        <f>VLOOKUP(AG492,[1]AKT!$C$4:$E$324,3,FALSE)</f>
        <v>0942</v>
      </c>
    </row>
    <row r="493" spans="1:34" x14ac:dyDescent="0.25">
      <c r="A493" s="135"/>
      <c r="B493" s="126" t="str">
        <f t="shared" si="60"/>
        <v/>
      </c>
      <c r="C493" s="135"/>
      <c r="D493" s="126" t="str">
        <f t="shared" si="61"/>
        <v/>
      </c>
      <c r="E493" s="136"/>
      <c r="F493" s="126" t="str">
        <f t="shared" si="62"/>
        <v/>
      </c>
      <c r="G493" s="126" t="str">
        <f t="shared" si="63"/>
        <v/>
      </c>
      <c r="H493" s="127"/>
      <c r="I493" s="127"/>
      <c r="J493" s="127"/>
      <c r="K493" s="127"/>
      <c r="L493" s="137"/>
      <c r="M493" s="138"/>
      <c r="N493" s="138"/>
      <c r="O493" s="137"/>
      <c r="P493" s="137"/>
      <c r="Q493" s="128"/>
      <c r="S493" s="118" t="str">
        <f t="shared" si="64"/>
        <v/>
      </c>
      <c r="T493" s="118" t="str">
        <f t="shared" si="65"/>
        <v/>
      </c>
      <c r="U493" s="118" t="str">
        <f t="shared" si="66"/>
        <v/>
      </c>
      <c r="AE493" s="118" t="s">
        <v>1664</v>
      </c>
      <c r="AF493" s="118" t="s">
        <v>1665</v>
      </c>
      <c r="AG493" s="118" t="str">
        <f t="shared" si="67"/>
        <v>A679078</v>
      </c>
      <c r="AH493" s="118" t="str">
        <f>VLOOKUP(AG493,[1]AKT!$C$4:$E$324,3,FALSE)</f>
        <v>0942</v>
      </c>
    </row>
    <row r="494" spans="1:34" x14ac:dyDescent="0.25">
      <c r="A494" s="135"/>
      <c r="B494" s="126" t="str">
        <f t="shared" si="60"/>
        <v/>
      </c>
      <c r="C494" s="135"/>
      <c r="D494" s="126" t="str">
        <f t="shared" si="61"/>
        <v/>
      </c>
      <c r="E494" s="136"/>
      <c r="F494" s="126" t="str">
        <f t="shared" si="62"/>
        <v/>
      </c>
      <c r="G494" s="126" t="str">
        <f t="shared" si="63"/>
        <v/>
      </c>
      <c r="H494" s="127"/>
      <c r="I494" s="127"/>
      <c r="J494" s="127"/>
      <c r="K494" s="127"/>
      <c r="L494" s="137"/>
      <c r="M494" s="138"/>
      <c r="N494" s="138"/>
      <c r="O494" s="137"/>
      <c r="P494" s="137"/>
      <c r="Q494" s="128"/>
      <c r="S494" s="118" t="str">
        <f t="shared" si="64"/>
        <v/>
      </c>
      <c r="T494" s="118" t="str">
        <f t="shared" si="65"/>
        <v/>
      </c>
      <c r="U494" s="118" t="str">
        <f t="shared" si="66"/>
        <v/>
      </c>
      <c r="AE494" s="118" t="s">
        <v>1666</v>
      </c>
      <c r="AF494" s="118" t="s">
        <v>1667</v>
      </c>
      <c r="AG494" s="118" t="str">
        <f t="shared" si="67"/>
        <v>A679078</v>
      </c>
      <c r="AH494" s="118" t="str">
        <f>VLOOKUP(AG494,[1]AKT!$C$4:$E$324,3,FALSE)</f>
        <v>0942</v>
      </c>
    </row>
    <row r="495" spans="1:34" x14ac:dyDescent="0.25">
      <c r="A495" s="135"/>
      <c r="B495" s="126" t="str">
        <f t="shared" si="60"/>
        <v/>
      </c>
      <c r="C495" s="135"/>
      <c r="D495" s="126" t="str">
        <f t="shared" si="61"/>
        <v/>
      </c>
      <c r="E495" s="136"/>
      <c r="F495" s="126" t="str">
        <f t="shared" si="62"/>
        <v/>
      </c>
      <c r="G495" s="126" t="str">
        <f t="shared" si="63"/>
        <v/>
      </c>
      <c r="H495" s="127"/>
      <c r="I495" s="127"/>
      <c r="J495" s="127"/>
      <c r="K495" s="127"/>
      <c r="L495" s="137"/>
      <c r="M495" s="138"/>
      <c r="N495" s="138"/>
      <c r="O495" s="137"/>
      <c r="P495" s="137"/>
      <c r="Q495" s="128"/>
      <c r="S495" s="118" t="str">
        <f t="shared" si="64"/>
        <v/>
      </c>
      <c r="T495" s="118" t="str">
        <f t="shared" si="65"/>
        <v/>
      </c>
      <c r="U495" s="118" t="str">
        <f t="shared" si="66"/>
        <v/>
      </c>
      <c r="AE495" s="118" t="s">
        <v>1668</v>
      </c>
      <c r="AF495" s="118" t="s">
        <v>1669</v>
      </c>
      <c r="AG495" s="118" t="str">
        <f t="shared" si="67"/>
        <v>A679078</v>
      </c>
      <c r="AH495" s="118" t="str">
        <f>VLOOKUP(AG495,[1]AKT!$C$4:$E$324,3,FALSE)</f>
        <v>0942</v>
      </c>
    </row>
    <row r="496" spans="1:34" x14ac:dyDescent="0.25">
      <c r="A496" s="135"/>
      <c r="B496" s="126" t="str">
        <f t="shared" si="60"/>
        <v/>
      </c>
      <c r="C496" s="135"/>
      <c r="D496" s="126" t="str">
        <f t="shared" si="61"/>
        <v/>
      </c>
      <c r="E496" s="136"/>
      <c r="F496" s="126" t="str">
        <f t="shared" si="62"/>
        <v/>
      </c>
      <c r="G496" s="126" t="str">
        <f t="shared" si="63"/>
        <v/>
      </c>
      <c r="H496" s="127"/>
      <c r="I496" s="127"/>
      <c r="J496" s="127"/>
      <c r="K496" s="127"/>
      <c r="L496" s="137"/>
      <c r="M496" s="138"/>
      <c r="N496" s="138"/>
      <c r="O496" s="137"/>
      <c r="P496" s="137"/>
      <c r="Q496" s="128"/>
      <c r="S496" s="118" t="str">
        <f t="shared" si="64"/>
        <v/>
      </c>
      <c r="T496" s="118" t="str">
        <f t="shared" si="65"/>
        <v/>
      </c>
      <c r="U496" s="118" t="str">
        <f t="shared" si="66"/>
        <v/>
      </c>
      <c r="AE496" s="118" t="s">
        <v>1670</v>
      </c>
      <c r="AF496" s="118" t="s">
        <v>1671</v>
      </c>
      <c r="AG496" s="118" t="str">
        <f t="shared" si="67"/>
        <v>A679078</v>
      </c>
      <c r="AH496" s="118" t="str">
        <f>VLOOKUP(AG496,[1]AKT!$C$4:$E$324,3,FALSE)</f>
        <v>0942</v>
      </c>
    </row>
    <row r="497" spans="1:34" x14ac:dyDescent="0.25">
      <c r="A497" s="135"/>
      <c r="B497" s="126" t="str">
        <f t="shared" si="60"/>
        <v/>
      </c>
      <c r="C497" s="135"/>
      <c r="D497" s="126" t="str">
        <f t="shared" si="61"/>
        <v/>
      </c>
      <c r="E497" s="136"/>
      <c r="F497" s="126" t="str">
        <f t="shared" si="62"/>
        <v/>
      </c>
      <c r="G497" s="126" t="str">
        <f t="shared" si="63"/>
        <v/>
      </c>
      <c r="H497" s="127"/>
      <c r="I497" s="127"/>
      <c r="J497" s="127"/>
      <c r="K497" s="127"/>
      <c r="L497" s="137"/>
      <c r="M497" s="138"/>
      <c r="N497" s="138"/>
      <c r="O497" s="137"/>
      <c r="P497" s="137"/>
      <c r="Q497" s="128"/>
      <c r="S497" s="118" t="str">
        <f t="shared" si="64"/>
        <v/>
      </c>
      <c r="T497" s="118" t="str">
        <f t="shared" si="65"/>
        <v/>
      </c>
      <c r="U497" s="118" t="str">
        <f t="shared" si="66"/>
        <v/>
      </c>
      <c r="AE497" s="118" t="s">
        <v>1672</v>
      </c>
      <c r="AF497" s="118" t="s">
        <v>1673</v>
      </c>
      <c r="AG497" s="118" t="str">
        <f t="shared" si="67"/>
        <v>A679078</v>
      </c>
      <c r="AH497" s="118" t="str">
        <f>VLOOKUP(AG497,[1]AKT!$C$4:$E$324,3,FALSE)</f>
        <v>0942</v>
      </c>
    </row>
    <row r="498" spans="1:34" x14ac:dyDescent="0.25">
      <c r="A498" s="135"/>
      <c r="B498" s="126" t="str">
        <f t="shared" si="60"/>
        <v/>
      </c>
      <c r="C498" s="135"/>
      <c r="D498" s="126" t="str">
        <f t="shared" si="61"/>
        <v/>
      </c>
      <c r="E498" s="136"/>
      <c r="F498" s="126" t="str">
        <f t="shared" si="62"/>
        <v/>
      </c>
      <c r="G498" s="126" t="str">
        <f t="shared" si="63"/>
        <v/>
      </c>
      <c r="H498" s="127"/>
      <c r="I498" s="127"/>
      <c r="J498" s="127"/>
      <c r="K498" s="127"/>
      <c r="L498" s="137"/>
      <c r="M498" s="138"/>
      <c r="N498" s="138"/>
      <c r="O498" s="137"/>
      <c r="P498" s="137"/>
      <c r="Q498" s="128"/>
      <c r="S498" s="118" t="str">
        <f t="shared" si="64"/>
        <v/>
      </c>
      <c r="T498" s="118" t="str">
        <f t="shared" si="65"/>
        <v/>
      </c>
      <c r="U498" s="118" t="str">
        <f t="shared" si="66"/>
        <v/>
      </c>
      <c r="AE498" s="118" t="s">
        <v>1674</v>
      </c>
      <c r="AF498" s="118" t="s">
        <v>1675</v>
      </c>
      <c r="AG498" s="118" t="str">
        <f t="shared" si="67"/>
        <v>A679078</v>
      </c>
      <c r="AH498" s="118" t="str">
        <f>VLOOKUP(AG498,[1]AKT!$C$4:$E$324,3,FALSE)</f>
        <v>0942</v>
      </c>
    </row>
    <row r="499" spans="1:34" x14ac:dyDescent="0.25">
      <c r="A499" s="135"/>
      <c r="B499" s="126" t="str">
        <f t="shared" si="60"/>
        <v/>
      </c>
      <c r="C499" s="135"/>
      <c r="D499" s="126" t="str">
        <f t="shared" si="61"/>
        <v/>
      </c>
      <c r="E499" s="136"/>
      <c r="F499" s="126" t="str">
        <f t="shared" si="62"/>
        <v/>
      </c>
      <c r="G499" s="126" t="str">
        <f t="shared" si="63"/>
        <v/>
      </c>
      <c r="H499" s="127"/>
      <c r="I499" s="127"/>
      <c r="J499" s="127"/>
      <c r="K499" s="127"/>
      <c r="L499" s="137"/>
      <c r="M499" s="138"/>
      <c r="N499" s="138"/>
      <c r="O499" s="137"/>
      <c r="P499" s="137"/>
      <c r="Q499" s="128"/>
      <c r="S499" s="118" t="str">
        <f t="shared" si="64"/>
        <v/>
      </c>
      <c r="T499" s="118" t="str">
        <f t="shared" si="65"/>
        <v/>
      </c>
      <c r="U499" s="118" t="str">
        <f t="shared" si="66"/>
        <v/>
      </c>
      <c r="AE499" s="118" t="s">
        <v>1676</v>
      </c>
      <c r="AF499" s="118" t="s">
        <v>1677</v>
      </c>
      <c r="AG499" s="118" t="str">
        <f t="shared" si="67"/>
        <v>A679078</v>
      </c>
      <c r="AH499" s="118" t="str">
        <f>VLOOKUP(AG499,[1]AKT!$C$4:$E$324,3,FALSE)</f>
        <v>0942</v>
      </c>
    </row>
    <row r="500" spans="1:34" x14ac:dyDescent="0.25">
      <c r="A500" s="135"/>
      <c r="B500" s="126" t="str">
        <f t="shared" si="60"/>
        <v/>
      </c>
      <c r="C500" s="135"/>
      <c r="D500" s="126" t="str">
        <f t="shared" si="61"/>
        <v/>
      </c>
      <c r="E500" s="136"/>
      <c r="F500" s="126" t="str">
        <f t="shared" si="62"/>
        <v/>
      </c>
      <c r="G500" s="126" t="str">
        <f t="shared" si="63"/>
        <v/>
      </c>
      <c r="H500" s="127"/>
      <c r="I500" s="127"/>
      <c r="J500" s="127"/>
      <c r="K500" s="127"/>
      <c r="L500" s="137"/>
      <c r="M500" s="138"/>
      <c r="N500" s="138"/>
      <c r="O500" s="137"/>
      <c r="P500" s="137"/>
      <c r="Q500" s="128"/>
      <c r="S500" s="118" t="str">
        <f t="shared" si="64"/>
        <v/>
      </c>
      <c r="T500" s="118" t="str">
        <f t="shared" si="65"/>
        <v/>
      </c>
      <c r="U500" s="118" t="str">
        <f t="shared" si="66"/>
        <v/>
      </c>
      <c r="AE500" s="118" t="s">
        <v>1678</v>
      </c>
      <c r="AF500" s="118" t="s">
        <v>1679</v>
      </c>
      <c r="AG500" s="118" t="str">
        <f t="shared" si="67"/>
        <v>A679078</v>
      </c>
      <c r="AH500" s="118" t="str">
        <f>VLOOKUP(AG500,[1]AKT!$C$4:$E$324,3,FALSE)</f>
        <v>0942</v>
      </c>
    </row>
    <row r="501" spans="1:34" x14ac:dyDescent="0.25">
      <c r="A501" s="135"/>
      <c r="B501" s="126" t="str">
        <f t="shared" si="60"/>
        <v/>
      </c>
      <c r="C501" s="135"/>
      <c r="D501" s="126" t="str">
        <f t="shared" si="61"/>
        <v/>
      </c>
      <c r="E501" s="136"/>
      <c r="F501" s="126" t="str">
        <f t="shared" si="62"/>
        <v/>
      </c>
      <c r="G501" s="126" t="str">
        <f t="shared" si="63"/>
        <v/>
      </c>
      <c r="H501" s="127"/>
      <c r="I501" s="127"/>
      <c r="J501" s="127"/>
      <c r="K501" s="127"/>
      <c r="L501" s="137"/>
      <c r="M501" s="138"/>
      <c r="N501" s="138"/>
      <c r="O501" s="137"/>
      <c r="P501" s="137"/>
      <c r="Q501" s="128"/>
      <c r="S501" s="118" t="str">
        <f t="shared" si="64"/>
        <v/>
      </c>
      <c r="T501" s="118" t="str">
        <f t="shared" si="65"/>
        <v/>
      </c>
      <c r="U501" s="118" t="str">
        <f t="shared" si="66"/>
        <v/>
      </c>
      <c r="AE501" s="118" t="s">
        <v>1680</v>
      </c>
      <c r="AF501" s="118" t="s">
        <v>1681</v>
      </c>
      <c r="AG501" s="118" t="str">
        <f t="shared" si="67"/>
        <v>A679078</v>
      </c>
      <c r="AH501" s="118" t="str">
        <f>VLOOKUP(AG501,[1]AKT!$C$4:$E$324,3,FALSE)</f>
        <v>0942</v>
      </c>
    </row>
    <row r="502" spans="1:34" ht="15.75" customHeight="1" x14ac:dyDescent="0.25">
      <c r="AE502" s="118" t="s">
        <v>1682</v>
      </c>
      <c r="AF502" s="118" t="s">
        <v>1683</v>
      </c>
      <c r="AG502" s="118" t="str">
        <f t="shared" si="67"/>
        <v>A679078</v>
      </c>
      <c r="AH502" s="118" t="str">
        <f>VLOOKUP(AG502,[1]AKT!$C$4:$E$324,3,FALSE)</f>
        <v>0942</v>
      </c>
    </row>
    <row r="503" spans="1:34" x14ac:dyDescent="0.25">
      <c r="AE503" s="118" t="s">
        <v>1684</v>
      </c>
      <c r="AF503" s="118" t="s">
        <v>1685</v>
      </c>
      <c r="AG503" s="118" t="str">
        <f t="shared" si="67"/>
        <v>A679078</v>
      </c>
      <c r="AH503" s="118" t="str">
        <f>VLOOKUP(AG503,[1]AKT!$C$4:$E$324,3,FALSE)</f>
        <v>0942</v>
      </c>
    </row>
    <row r="504" spans="1:34" x14ac:dyDescent="0.25">
      <c r="AE504" s="118" t="s">
        <v>1686</v>
      </c>
      <c r="AF504" s="118" t="s">
        <v>1687</v>
      </c>
      <c r="AG504" s="118" t="str">
        <f t="shared" si="67"/>
        <v>A679078</v>
      </c>
      <c r="AH504" s="118" t="str">
        <f>VLOOKUP(AG504,[1]AKT!$C$4:$E$324,3,FALSE)</f>
        <v>0942</v>
      </c>
    </row>
    <row r="505" spans="1:34" x14ac:dyDescent="0.25">
      <c r="AE505" s="118" t="s">
        <v>1688</v>
      </c>
      <c r="AF505" s="118" t="s">
        <v>1689</v>
      </c>
      <c r="AG505" s="118" t="str">
        <f t="shared" si="67"/>
        <v>A679078</v>
      </c>
      <c r="AH505" s="118" t="str">
        <f>VLOOKUP(AG505,[1]AKT!$C$4:$E$324,3,FALSE)</f>
        <v>0942</v>
      </c>
    </row>
    <row r="506" spans="1:34" x14ac:dyDescent="0.25">
      <c r="AE506" s="118" t="s">
        <v>1690</v>
      </c>
      <c r="AF506" s="118" t="s">
        <v>1691</v>
      </c>
      <c r="AG506" s="118" t="str">
        <f t="shared" si="67"/>
        <v>A679078</v>
      </c>
      <c r="AH506" s="118" t="str">
        <f>VLOOKUP(AG506,[1]AKT!$C$4:$E$324,3,FALSE)</f>
        <v>0942</v>
      </c>
    </row>
    <row r="507" spans="1:34" x14ac:dyDescent="0.25">
      <c r="AE507" s="118" t="s">
        <v>1692</v>
      </c>
      <c r="AF507" s="118" t="s">
        <v>1693</v>
      </c>
      <c r="AG507" s="118" t="str">
        <f t="shared" si="67"/>
        <v>A679078</v>
      </c>
      <c r="AH507" s="118" t="str">
        <f>VLOOKUP(AG507,[1]AKT!$C$4:$E$324,3,FALSE)</f>
        <v>0942</v>
      </c>
    </row>
    <row r="508" spans="1:34" x14ac:dyDescent="0.25">
      <c r="AE508" s="118" t="s">
        <v>1694</v>
      </c>
      <c r="AF508" s="118" t="s">
        <v>1695</v>
      </c>
      <c r="AG508" s="118" t="str">
        <f t="shared" si="67"/>
        <v>A679078</v>
      </c>
      <c r="AH508" s="118" t="str">
        <f>VLOOKUP(AG508,[1]AKT!$C$4:$E$324,3,FALSE)</f>
        <v>0942</v>
      </c>
    </row>
    <row r="509" spans="1:34" x14ac:dyDescent="0.25">
      <c r="AE509" s="118" t="s">
        <v>1696</v>
      </c>
      <c r="AF509" s="118" t="s">
        <v>1697</v>
      </c>
      <c r="AG509" s="118" t="str">
        <f t="shared" si="67"/>
        <v>A679078</v>
      </c>
      <c r="AH509" s="118" t="str">
        <f>VLOOKUP(AG509,[1]AKT!$C$4:$E$324,3,FALSE)</f>
        <v>0942</v>
      </c>
    </row>
    <row r="510" spans="1:34" x14ac:dyDescent="0.25">
      <c r="AE510" s="118" t="s">
        <v>1698</v>
      </c>
      <c r="AF510" s="118" t="s">
        <v>1699</v>
      </c>
      <c r="AG510" s="118" t="str">
        <f t="shared" si="67"/>
        <v>A679078</v>
      </c>
      <c r="AH510" s="118" t="str">
        <f>VLOOKUP(AG510,[1]AKT!$C$4:$E$324,3,FALSE)</f>
        <v>0942</v>
      </c>
    </row>
    <row r="511" spans="1:34" x14ac:dyDescent="0.25">
      <c r="AE511" s="118" t="s">
        <v>1700</v>
      </c>
      <c r="AF511" s="118" t="s">
        <v>1701</v>
      </c>
      <c r="AG511" s="118" t="str">
        <f t="shared" si="67"/>
        <v>A679078</v>
      </c>
      <c r="AH511" s="118" t="str">
        <f>VLOOKUP(AG511,[1]AKT!$C$4:$E$324,3,FALSE)</f>
        <v>0942</v>
      </c>
    </row>
    <row r="512" spans="1:34" x14ac:dyDescent="0.25">
      <c r="AE512" s="118" t="s">
        <v>1702</v>
      </c>
      <c r="AF512" s="118" t="s">
        <v>1703</v>
      </c>
      <c r="AG512" s="118" t="str">
        <f t="shared" si="67"/>
        <v>A679078</v>
      </c>
      <c r="AH512" s="118" t="str">
        <f>VLOOKUP(AG512,[1]AKT!$C$4:$E$324,3,FALSE)</f>
        <v>0942</v>
      </c>
    </row>
    <row r="513" spans="31:34" x14ac:dyDescent="0.25">
      <c r="AE513" s="118" t="s">
        <v>1704</v>
      </c>
      <c r="AF513" s="118" t="s">
        <v>1705</v>
      </c>
      <c r="AG513" s="118" t="str">
        <f t="shared" si="67"/>
        <v>A679078</v>
      </c>
      <c r="AH513" s="118" t="str">
        <f>VLOOKUP(AG513,[1]AKT!$C$4:$E$324,3,FALSE)</f>
        <v>0942</v>
      </c>
    </row>
    <row r="514" spans="31:34" x14ac:dyDescent="0.25">
      <c r="AE514" s="118" t="s">
        <v>1706</v>
      </c>
      <c r="AF514" s="118" t="s">
        <v>1707</v>
      </c>
      <c r="AG514" s="118" t="str">
        <f t="shared" si="67"/>
        <v>A679078</v>
      </c>
      <c r="AH514" s="118" t="str">
        <f>VLOOKUP(AG514,[1]AKT!$C$4:$E$324,3,FALSE)</f>
        <v>0942</v>
      </c>
    </row>
    <row r="515" spans="31:34" x14ac:dyDescent="0.25">
      <c r="AE515" s="118" t="s">
        <v>1708</v>
      </c>
      <c r="AF515" s="118" t="s">
        <v>1709</v>
      </c>
      <c r="AG515" s="118" t="str">
        <f t="shared" si="67"/>
        <v>A679078</v>
      </c>
      <c r="AH515" s="118" t="str">
        <f>VLOOKUP(AG515,[1]AKT!$C$4:$E$324,3,FALSE)</f>
        <v>0942</v>
      </c>
    </row>
    <row r="516" spans="31:34" x14ac:dyDescent="0.25">
      <c r="AE516" s="118" t="s">
        <v>1710</v>
      </c>
      <c r="AF516" s="118" t="s">
        <v>1711</v>
      </c>
      <c r="AG516" s="118" t="str">
        <f t="shared" si="67"/>
        <v>A679078</v>
      </c>
      <c r="AH516" s="118" t="str">
        <f>VLOOKUP(AG516,[1]AKT!$C$4:$E$324,3,FALSE)</f>
        <v>0942</v>
      </c>
    </row>
    <row r="517" spans="31:34" x14ac:dyDescent="0.25">
      <c r="AE517" s="118" t="s">
        <v>1712</v>
      </c>
      <c r="AF517" s="118" t="s">
        <v>1713</v>
      </c>
      <c r="AG517" s="118" t="str">
        <f t="shared" si="67"/>
        <v>A679078</v>
      </c>
      <c r="AH517" s="118" t="str">
        <f>VLOOKUP(AG517,[1]AKT!$C$4:$E$324,3,FALSE)</f>
        <v>0942</v>
      </c>
    </row>
    <row r="518" spans="31:34" x14ac:dyDescent="0.25">
      <c r="AE518" s="118" t="s">
        <v>1714</v>
      </c>
      <c r="AF518" s="118" t="s">
        <v>1715</v>
      </c>
      <c r="AG518" s="118" t="str">
        <f t="shared" si="67"/>
        <v>A679078</v>
      </c>
      <c r="AH518" s="118" t="str">
        <f>VLOOKUP(AG518,[1]AKT!$C$4:$E$324,3,FALSE)</f>
        <v>0942</v>
      </c>
    </row>
    <row r="519" spans="31:34" x14ac:dyDescent="0.25">
      <c r="AE519" s="118" t="s">
        <v>1716</v>
      </c>
      <c r="AF519" s="118" t="s">
        <v>1717</v>
      </c>
      <c r="AG519" s="118" t="str">
        <f t="shared" si="67"/>
        <v>A679078</v>
      </c>
      <c r="AH519" s="118" t="str">
        <f>VLOOKUP(AG519,[1]AKT!$C$4:$E$324,3,FALSE)</f>
        <v>0942</v>
      </c>
    </row>
    <row r="520" spans="31:34" x14ac:dyDescent="0.25">
      <c r="AE520" s="118" t="s">
        <v>1718</v>
      </c>
      <c r="AF520" s="118" t="s">
        <v>1719</v>
      </c>
      <c r="AG520" s="118" t="str">
        <f t="shared" ref="AG520:AG583" si="68">LEFT(AE520,7)</f>
        <v>A679078</v>
      </c>
      <c r="AH520" s="118" t="str">
        <f>VLOOKUP(AG520,[1]AKT!$C$4:$E$324,3,FALSE)</f>
        <v>0942</v>
      </c>
    </row>
    <row r="521" spans="31:34" x14ac:dyDescent="0.25">
      <c r="AE521" s="118" t="s">
        <v>1720</v>
      </c>
      <c r="AF521" s="118" t="s">
        <v>1721</v>
      </c>
      <c r="AG521" s="118" t="str">
        <f t="shared" si="68"/>
        <v>A679078</v>
      </c>
      <c r="AH521" s="118" t="str">
        <f>VLOOKUP(AG521,[1]AKT!$C$4:$E$324,3,FALSE)</f>
        <v>0942</v>
      </c>
    </row>
    <row r="522" spans="31:34" x14ac:dyDescent="0.25">
      <c r="AE522" s="118" t="s">
        <v>1722</v>
      </c>
      <c r="AF522" s="118" t="s">
        <v>1723</v>
      </c>
      <c r="AG522" s="118" t="str">
        <f t="shared" si="68"/>
        <v>A679078</v>
      </c>
      <c r="AH522" s="118" t="str">
        <f>VLOOKUP(AG522,[1]AKT!$C$4:$E$324,3,FALSE)</f>
        <v>0942</v>
      </c>
    </row>
    <row r="523" spans="31:34" x14ac:dyDescent="0.25">
      <c r="AE523" s="118" t="s">
        <v>1724</v>
      </c>
      <c r="AF523" s="118" t="s">
        <v>1725</v>
      </c>
      <c r="AG523" s="118" t="str">
        <f t="shared" si="68"/>
        <v>A679078</v>
      </c>
      <c r="AH523" s="118" t="str">
        <f>VLOOKUP(AG523,[1]AKT!$C$4:$E$324,3,FALSE)</f>
        <v>0942</v>
      </c>
    </row>
    <row r="524" spans="31:34" x14ac:dyDescent="0.25">
      <c r="AE524" s="118" t="s">
        <v>1726</v>
      </c>
      <c r="AF524" s="118" t="s">
        <v>1727</v>
      </c>
      <c r="AG524" s="118" t="str">
        <f t="shared" si="68"/>
        <v>A679078</v>
      </c>
      <c r="AH524" s="118" t="str">
        <f>VLOOKUP(AG524,[1]AKT!$C$4:$E$324,3,FALSE)</f>
        <v>0942</v>
      </c>
    </row>
    <row r="525" spans="31:34" x14ac:dyDescent="0.25">
      <c r="AE525" s="118" t="s">
        <v>1728</v>
      </c>
      <c r="AF525" s="118" t="s">
        <v>1729</v>
      </c>
      <c r="AG525" s="118" t="str">
        <f t="shared" si="68"/>
        <v>A679078</v>
      </c>
      <c r="AH525" s="118" t="str">
        <f>VLOOKUP(AG525,[1]AKT!$C$4:$E$324,3,FALSE)</f>
        <v>0942</v>
      </c>
    </row>
    <row r="526" spans="31:34" x14ac:dyDescent="0.25">
      <c r="AE526" s="118" t="s">
        <v>1730</v>
      </c>
      <c r="AF526" s="118" t="s">
        <v>1731</v>
      </c>
      <c r="AG526" s="118" t="str">
        <f t="shared" si="68"/>
        <v>A679078</v>
      </c>
      <c r="AH526" s="118" t="str">
        <f>VLOOKUP(AG526,[1]AKT!$C$4:$E$324,3,FALSE)</f>
        <v>0942</v>
      </c>
    </row>
    <row r="527" spans="31:34" x14ac:dyDescent="0.25">
      <c r="AE527" s="118" t="s">
        <v>1732</v>
      </c>
      <c r="AF527" s="118" t="s">
        <v>1733</v>
      </c>
      <c r="AG527" s="118" t="str">
        <f t="shared" si="68"/>
        <v>A679078</v>
      </c>
      <c r="AH527" s="118" t="str">
        <f>VLOOKUP(AG527,[1]AKT!$C$4:$E$324,3,FALSE)</f>
        <v>0942</v>
      </c>
    </row>
    <row r="528" spans="31:34" x14ac:dyDescent="0.25">
      <c r="AE528" s="118" t="s">
        <v>1734</v>
      </c>
      <c r="AF528" s="118" t="s">
        <v>1735</v>
      </c>
      <c r="AG528" s="118" t="str">
        <f t="shared" si="68"/>
        <v>A679078</v>
      </c>
      <c r="AH528" s="118" t="str">
        <f>VLOOKUP(AG528,[1]AKT!$C$4:$E$324,3,FALSE)</f>
        <v>0942</v>
      </c>
    </row>
    <row r="529" spans="31:34" x14ac:dyDescent="0.25">
      <c r="AE529" s="118" t="s">
        <v>1736</v>
      </c>
      <c r="AF529" s="118" t="s">
        <v>1737</v>
      </c>
      <c r="AG529" s="118" t="str">
        <f t="shared" si="68"/>
        <v>A679078</v>
      </c>
      <c r="AH529" s="118" t="str">
        <f>VLOOKUP(AG529,[1]AKT!$C$4:$E$324,3,FALSE)</f>
        <v>0942</v>
      </c>
    </row>
    <row r="530" spans="31:34" x14ac:dyDescent="0.25">
      <c r="AE530" s="118" t="s">
        <v>1738</v>
      </c>
      <c r="AF530" s="118" t="s">
        <v>1739</v>
      </c>
      <c r="AG530" s="118" t="str">
        <f t="shared" si="68"/>
        <v>A679078</v>
      </c>
      <c r="AH530" s="118" t="str">
        <f>VLOOKUP(AG530,[1]AKT!$C$4:$E$324,3,FALSE)</f>
        <v>0942</v>
      </c>
    </row>
    <row r="531" spans="31:34" x14ac:dyDescent="0.25">
      <c r="AE531" s="118" t="s">
        <v>1740</v>
      </c>
      <c r="AF531" s="118" t="s">
        <v>1741</v>
      </c>
      <c r="AG531" s="118" t="str">
        <f t="shared" si="68"/>
        <v>A679078</v>
      </c>
      <c r="AH531" s="118" t="str">
        <f>VLOOKUP(AG531,[1]AKT!$C$4:$E$324,3,FALSE)</f>
        <v>0942</v>
      </c>
    </row>
    <row r="532" spans="31:34" x14ac:dyDescent="0.25">
      <c r="AE532" s="118" t="s">
        <v>1742</v>
      </c>
      <c r="AF532" s="118" t="s">
        <v>1743</v>
      </c>
      <c r="AG532" s="118" t="str">
        <f t="shared" si="68"/>
        <v>A679078</v>
      </c>
      <c r="AH532" s="118" t="str">
        <f>VLOOKUP(AG532,[1]AKT!$C$4:$E$324,3,FALSE)</f>
        <v>0942</v>
      </c>
    </row>
    <row r="533" spans="31:34" x14ac:dyDescent="0.25">
      <c r="AE533" s="118" t="s">
        <v>1744</v>
      </c>
      <c r="AF533" s="118" t="s">
        <v>1745</v>
      </c>
      <c r="AG533" s="118" t="str">
        <f t="shared" si="68"/>
        <v>A679078</v>
      </c>
      <c r="AH533" s="118" t="str">
        <f>VLOOKUP(AG533,[1]AKT!$C$4:$E$324,3,FALSE)</f>
        <v>0942</v>
      </c>
    </row>
    <row r="534" spans="31:34" x14ac:dyDescent="0.25">
      <c r="AE534" s="118" t="s">
        <v>1746</v>
      </c>
      <c r="AF534" s="118" t="s">
        <v>1747</v>
      </c>
      <c r="AG534" s="118" t="str">
        <f t="shared" si="68"/>
        <v>A679078</v>
      </c>
      <c r="AH534" s="118" t="str">
        <f>VLOOKUP(AG534,[1]AKT!$C$4:$E$324,3,FALSE)</f>
        <v>0942</v>
      </c>
    </row>
    <row r="535" spans="31:34" x14ac:dyDescent="0.25">
      <c r="AE535" s="118" t="s">
        <v>1748</v>
      </c>
      <c r="AF535" s="118" t="s">
        <v>1749</v>
      </c>
      <c r="AG535" s="118" t="str">
        <f t="shared" si="68"/>
        <v>A679078</v>
      </c>
      <c r="AH535" s="118" t="str">
        <f>VLOOKUP(AG535,[1]AKT!$C$4:$E$324,3,FALSE)</f>
        <v>0942</v>
      </c>
    </row>
    <row r="536" spans="31:34" x14ac:dyDescent="0.25">
      <c r="AE536" s="118" t="s">
        <v>1750</v>
      </c>
      <c r="AF536" s="118" t="s">
        <v>1751</v>
      </c>
      <c r="AG536" s="118" t="str">
        <f t="shared" si="68"/>
        <v>A679078</v>
      </c>
      <c r="AH536" s="118" t="str">
        <f>VLOOKUP(AG536,[1]AKT!$C$4:$E$324,3,FALSE)</f>
        <v>0942</v>
      </c>
    </row>
    <row r="537" spans="31:34" x14ac:dyDescent="0.25">
      <c r="AE537" s="118" t="s">
        <v>1752</v>
      </c>
      <c r="AF537" s="118" t="s">
        <v>1753</v>
      </c>
      <c r="AG537" s="118" t="str">
        <f t="shared" si="68"/>
        <v>A679078</v>
      </c>
      <c r="AH537" s="118" t="str">
        <f>VLOOKUP(AG537,[1]AKT!$C$4:$E$324,3,FALSE)</f>
        <v>0942</v>
      </c>
    </row>
    <row r="538" spans="31:34" x14ac:dyDescent="0.25">
      <c r="AE538" s="118" t="s">
        <v>1754</v>
      </c>
      <c r="AF538" s="118" t="s">
        <v>1755</v>
      </c>
      <c r="AG538" s="118" t="str">
        <f t="shared" si="68"/>
        <v>A679078</v>
      </c>
      <c r="AH538" s="118" t="str">
        <f>VLOOKUP(AG538,[1]AKT!$C$4:$E$324,3,FALSE)</f>
        <v>0942</v>
      </c>
    </row>
    <row r="539" spans="31:34" x14ac:dyDescent="0.25">
      <c r="AE539" s="118" t="s">
        <v>1756</v>
      </c>
      <c r="AF539" s="118" t="s">
        <v>1757</v>
      </c>
      <c r="AG539" s="118" t="str">
        <f t="shared" si="68"/>
        <v>A679078</v>
      </c>
      <c r="AH539" s="118" t="str">
        <f>VLOOKUP(AG539,[1]AKT!$C$4:$E$324,3,FALSE)</f>
        <v>0942</v>
      </c>
    </row>
    <row r="540" spans="31:34" x14ac:dyDescent="0.25">
      <c r="AE540" s="118" t="s">
        <v>1758</v>
      </c>
      <c r="AF540" s="118" t="s">
        <v>1759</v>
      </c>
      <c r="AG540" s="118" t="str">
        <f t="shared" si="68"/>
        <v>A679078</v>
      </c>
      <c r="AH540" s="118" t="str">
        <f>VLOOKUP(AG540,[1]AKT!$C$4:$E$324,3,FALSE)</f>
        <v>0942</v>
      </c>
    </row>
    <row r="541" spans="31:34" x14ac:dyDescent="0.25">
      <c r="AE541" s="118" t="s">
        <v>1760</v>
      </c>
      <c r="AF541" s="118" t="s">
        <v>1761</v>
      </c>
      <c r="AG541" s="118" t="str">
        <f t="shared" si="68"/>
        <v>A679078</v>
      </c>
      <c r="AH541" s="118" t="str">
        <f>VLOOKUP(AG541,[1]AKT!$C$4:$E$324,3,FALSE)</f>
        <v>0942</v>
      </c>
    </row>
    <row r="542" spans="31:34" x14ac:dyDescent="0.25">
      <c r="AE542" s="118" t="s">
        <v>1762</v>
      </c>
      <c r="AF542" s="118" t="s">
        <v>1763</v>
      </c>
      <c r="AG542" s="118" t="str">
        <f t="shared" si="68"/>
        <v>A679078</v>
      </c>
      <c r="AH542" s="118" t="str">
        <f>VLOOKUP(AG542,[1]AKT!$C$4:$E$324,3,FALSE)</f>
        <v>0942</v>
      </c>
    </row>
    <row r="543" spans="31:34" x14ac:dyDescent="0.25">
      <c r="AE543" s="118" t="s">
        <v>1764</v>
      </c>
      <c r="AF543" s="118" t="s">
        <v>1765</v>
      </c>
      <c r="AG543" s="118" t="str">
        <f t="shared" si="68"/>
        <v>A679078</v>
      </c>
      <c r="AH543" s="118" t="str">
        <f>VLOOKUP(AG543,[1]AKT!$C$4:$E$324,3,FALSE)</f>
        <v>0942</v>
      </c>
    </row>
    <row r="544" spans="31:34" x14ac:dyDescent="0.25">
      <c r="AE544" s="118" t="s">
        <v>1766</v>
      </c>
      <c r="AF544" s="118" t="s">
        <v>1767</v>
      </c>
      <c r="AG544" s="118" t="str">
        <f t="shared" si="68"/>
        <v>A679078</v>
      </c>
      <c r="AH544" s="118" t="str">
        <f>VLOOKUP(AG544,[1]AKT!$C$4:$E$324,3,FALSE)</f>
        <v>0942</v>
      </c>
    </row>
    <row r="545" spans="31:34" x14ac:dyDescent="0.25">
      <c r="AE545" s="118" t="s">
        <v>1768</v>
      </c>
      <c r="AF545" s="118" t="s">
        <v>1769</v>
      </c>
      <c r="AG545" s="118" t="str">
        <f t="shared" si="68"/>
        <v>A679078</v>
      </c>
      <c r="AH545" s="118" t="str">
        <f>VLOOKUP(AG545,[1]AKT!$C$4:$E$324,3,FALSE)</f>
        <v>0942</v>
      </c>
    </row>
    <row r="546" spans="31:34" x14ac:dyDescent="0.25">
      <c r="AE546" s="118" t="s">
        <v>1770</v>
      </c>
      <c r="AF546" s="118" t="s">
        <v>1771</v>
      </c>
      <c r="AG546" s="118" t="str">
        <f t="shared" si="68"/>
        <v>A679078</v>
      </c>
      <c r="AH546" s="118" t="str">
        <f>VLOOKUP(AG546,[1]AKT!$C$4:$E$324,3,FALSE)</f>
        <v>0942</v>
      </c>
    </row>
    <row r="547" spans="31:34" x14ac:dyDescent="0.25">
      <c r="AE547" s="118" t="s">
        <v>1772</v>
      </c>
      <c r="AF547" s="118" t="s">
        <v>1773</v>
      </c>
      <c r="AG547" s="118" t="str">
        <f t="shared" si="68"/>
        <v>A679078</v>
      </c>
      <c r="AH547" s="118" t="str">
        <f>VLOOKUP(AG547,[1]AKT!$C$4:$E$324,3,FALSE)</f>
        <v>0942</v>
      </c>
    </row>
    <row r="548" spans="31:34" x14ac:dyDescent="0.25">
      <c r="AE548" s="118" t="s">
        <v>1774</v>
      </c>
      <c r="AF548" s="118" t="s">
        <v>1775</v>
      </c>
      <c r="AG548" s="118" t="str">
        <f t="shared" si="68"/>
        <v>A679078</v>
      </c>
      <c r="AH548" s="118" t="str">
        <f>VLOOKUP(AG548,[1]AKT!$C$4:$E$324,3,FALSE)</f>
        <v>0942</v>
      </c>
    </row>
    <row r="549" spans="31:34" x14ac:dyDescent="0.25">
      <c r="AE549" s="118" t="s">
        <v>1776</v>
      </c>
      <c r="AF549" s="118" t="s">
        <v>1777</v>
      </c>
      <c r="AG549" s="118" t="str">
        <f t="shared" si="68"/>
        <v>A679078</v>
      </c>
      <c r="AH549" s="118" t="str">
        <f>VLOOKUP(AG549,[1]AKT!$C$4:$E$324,3,FALSE)</f>
        <v>0942</v>
      </c>
    </row>
    <row r="550" spans="31:34" x14ac:dyDescent="0.25">
      <c r="AE550" s="118" t="s">
        <v>1778</v>
      </c>
      <c r="AF550" s="118" t="s">
        <v>1779</v>
      </c>
      <c r="AG550" s="118" t="str">
        <f t="shared" si="68"/>
        <v>A679078</v>
      </c>
      <c r="AH550" s="118" t="str">
        <f>VLOOKUP(AG550,[1]AKT!$C$4:$E$324,3,FALSE)</f>
        <v>0942</v>
      </c>
    </row>
    <row r="551" spans="31:34" x14ac:dyDescent="0.25">
      <c r="AE551" s="118" t="s">
        <v>1780</v>
      </c>
      <c r="AF551" s="118" t="s">
        <v>1781</v>
      </c>
      <c r="AG551" s="118" t="str">
        <f t="shared" si="68"/>
        <v>A679078</v>
      </c>
      <c r="AH551" s="118" t="str">
        <f>VLOOKUP(AG551,[1]AKT!$C$4:$E$324,3,FALSE)</f>
        <v>0942</v>
      </c>
    </row>
    <row r="552" spans="31:34" x14ac:dyDescent="0.25">
      <c r="AE552" s="118" t="s">
        <v>1782</v>
      </c>
      <c r="AF552" s="118" t="s">
        <v>1575</v>
      </c>
      <c r="AG552" s="118" t="str">
        <f t="shared" si="68"/>
        <v>A679078</v>
      </c>
      <c r="AH552" s="118" t="str">
        <f>VLOOKUP(AG552,[1]AKT!$C$4:$E$324,3,FALSE)</f>
        <v>0942</v>
      </c>
    </row>
    <row r="553" spans="31:34" x14ac:dyDescent="0.25">
      <c r="AE553" s="118" t="s">
        <v>1783</v>
      </c>
      <c r="AF553" s="118" t="s">
        <v>1784</v>
      </c>
      <c r="AG553" s="118" t="str">
        <f t="shared" si="68"/>
        <v>A679078</v>
      </c>
      <c r="AH553" s="118" t="str">
        <f>VLOOKUP(AG553,[1]AKT!$C$4:$E$324,3,FALSE)</f>
        <v>0942</v>
      </c>
    </row>
    <row r="554" spans="31:34" x14ac:dyDescent="0.25">
      <c r="AE554" s="118" t="s">
        <v>1785</v>
      </c>
      <c r="AF554" s="118" t="s">
        <v>1786</v>
      </c>
      <c r="AG554" s="118" t="str">
        <f t="shared" si="68"/>
        <v>A679078</v>
      </c>
      <c r="AH554" s="118" t="str">
        <f>VLOOKUP(AG554,[1]AKT!$C$4:$E$324,3,FALSE)</f>
        <v>0942</v>
      </c>
    </row>
    <row r="555" spans="31:34" x14ac:dyDescent="0.25">
      <c r="AE555" s="118" t="s">
        <v>1787</v>
      </c>
      <c r="AF555" s="118" t="s">
        <v>1788</v>
      </c>
      <c r="AG555" s="118" t="str">
        <f t="shared" si="68"/>
        <v>A679078</v>
      </c>
      <c r="AH555" s="118" t="str">
        <f>VLOOKUP(AG555,[1]AKT!$C$4:$E$324,3,FALSE)</f>
        <v>0942</v>
      </c>
    </row>
    <row r="556" spans="31:34" x14ac:dyDescent="0.25">
      <c r="AE556" s="118" t="s">
        <v>1789</v>
      </c>
      <c r="AF556" s="118" t="s">
        <v>1790</v>
      </c>
      <c r="AG556" s="118" t="str">
        <f t="shared" si="68"/>
        <v>A679078</v>
      </c>
      <c r="AH556" s="118" t="str">
        <f>VLOOKUP(AG556,[1]AKT!$C$4:$E$324,3,FALSE)</f>
        <v>0942</v>
      </c>
    </row>
    <row r="557" spans="31:34" x14ac:dyDescent="0.25">
      <c r="AE557" s="118" t="s">
        <v>1791</v>
      </c>
      <c r="AF557" s="118" t="s">
        <v>1792</v>
      </c>
      <c r="AG557" s="118" t="str">
        <f t="shared" si="68"/>
        <v>A679078</v>
      </c>
      <c r="AH557" s="118" t="str">
        <f>VLOOKUP(AG557,[1]AKT!$C$4:$E$324,3,FALSE)</f>
        <v>0942</v>
      </c>
    </row>
    <row r="558" spans="31:34" x14ac:dyDescent="0.25">
      <c r="AE558" s="118" t="s">
        <v>1793</v>
      </c>
      <c r="AF558" s="118" t="s">
        <v>1794</v>
      </c>
      <c r="AG558" s="118" t="str">
        <f t="shared" si="68"/>
        <v>A679078</v>
      </c>
      <c r="AH558" s="118" t="str">
        <f>VLOOKUP(AG558,[1]AKT!$C$4:$E$324,3,FALSE)</f>
        <v>0942</v>
      </c>
    </row>
    <row r="559" spans="31:34" x14ac:dyDescent="0.25">
      <c r="AE559" s="118" t="s">
        <v>1795</v>
      </c>
      <c r="AF559" s="118" t="s">
        <v>1796</v>
      </c>
      <c r="AG559" s="118" t="str">
        <f t="shared" si="68"/>
        <v>A679078</v>
      </c>
      <c r="AH559" s="118" t="str">
        <f>VLOOKUP(AG559,[1]AKT!$C$4:$E$324,3,FALSE)</f>
        <v>0942</v>
      </c>
    </row>
    <row r="560" spans="31:34" x14ac:dyDescent="0.25">
      <c r="AE560" s="118" t="s">
        <v>1797</v>
      </c>
      <c r="AF560" s="118" t="s">
        <v>1798</v>
      </c>
      <c r="AG560" s="118" t="str">
        <f t="shared" si="68"/>
        <v>A679078</v>
      </c>
      <c r="AH560" s="118" t="str">
        <f>VLOOKUP(AG560,[1]AKT!$C$4:$E$324,3,FALSE)</f>
        <v>0942</v>
      </c>
    </row>
    <row r="561" spans="31:34" x14ac:dyDescent="0.25">
      <c r="AE561" s="118" t="s">
        <v>1799</v>
      </c>
      <c r="AF561" s="118" t="s">
        <v>1800</v>
      </c>
      <c r="AG561" s="118" t="str">
        <f t="shared" si="68"/>
        <v>A679078</v>
      </c>
      <c r="AH561" s="118" t="str">
        <f>VLOOKUP(AG561,[1]AKT!$C$4:$E$324,3,FALSE)</f>
        <v>0942</v>
      </c>
    </row>
    <row r="562" spans="31:34" x14ac:dyDescent="0.25">
      <c r="AE562" s="118" t="s">
        <v>1801</v>
      </c>
      <c r="AF562" s="118" t="s">
        <v>1802</v>
      </c>
      <c r="AG562" s="118" t="str">
        <f t="shared" si="68"/>
        <v>A679078</v>
      </c>
      <c r="AH562" s="118" t="str">
        <f>VLOOKUP(AG562,[1]AKT!$C$4:$E$324,3,FALSE)</f>
        <v>0942</v>
      </c>
    </row>
    <row r="563" spans="31:34" x14ac:dyDescent="0.25">
      <c r="AE563" s="118" t="s">
        <v>1803</v>
      </c>
      <c r="AF563" s="118" t="s">
        <v>1804</v>
      </c>
      <c r="AG563" s="118" t="str">
        <f t="shared" si="68"/>
        <v>A679078</v>
      </c>
      <c r="AH563" s="118" t="str">
        <f>VLOOKUP(AG563,[1]AKT!$C$4:$E$324,3,FALSE)</f>
        <v>0942</v>
      </c>
    </row>
    <row r="564" spans="31:34" x14ac:dyDescent="0.25">
      <c r="AE564" s="118" t="s">
        <v>1805</v>
      </c>
      <c r="AF564" s="118" t="s">
        <v>1806</v>
      </c>
      <c r="AG564" s="118" t="str">
        <f t="shared" si="68"/>
        <v>A679078</v>
      </c>
      <c r="AH564" s="118" t="str">
        <f>VLOOKUP(AG564,[1]AKT!$C$4:$E$324,3,FALSE)</f>
        <v>0942</v>
      </c>
    </row>
    <row r="565" spans="31:34" x14ac:dyDescent="0.25">
      <c r="AE565" s="118" t="s">
        <v>1807</v>
      </c>
      <c r="AF565" s="118" t="s">
        <v>1808</v>
      </c>
      <c r="AG565" s="118" t="str">
        <f t="shared" si="68"/>
        <v>A679078</v>
      </c>
      <c r="AH565" s="118" t="str">
        <f>VLOOKUP(AG565,[1]AKT!$C$4:$E$324,3,FALSE)</f>
        <v>0942</v>
      </c>
    </row>
    <row r="566" spans="31:34" x14ac:dyDescent="0.25">
      <c r="AE566" s="118" t="s">
        <v>1809</v>
      </c>
      <c r="AF566" s="118" t="s">
        <v>1810</v>
      </c>
      <c r="AG566" s="118" t="str">
        <f t="shared" si="68"/>
        <v>A679078</v>
      </c>
      <c r="AH566" s="118" t="str">
        <f>VLOOKUP(AG566,[1]AKT!$C$4:$E$324,3,FALSE)</f>
        <v>0942</v>
      </c>
    </row>
    <row r="567" spans="31:34" x14ac:dyDescent="0.25">
      <c r="AE567" s="118" t="s">
        <v>1811</v>
      </c>
      <c r="AF567" s="118" t="s">
        <v>1812</v>
      </c>
      <c r="AG567" s="118" t="str">
        <f t="shared" si="68"/>
        <v>A679078</v>
      </c>
      <c r="AH567" s="118" t="str">
        <f>VLOOKUP(AG567,[1]AKT!$C$4:$E$324,3,FALSE)</f>
        <v>0942</v>
      </c>
    </row>
    <row r="568" spans="31:34" x14ac:dyDescent="0.25">
      <c r="AE568" s="118" t="s">
        <v>1813</v>
      </c>
      <c r="AF568" s="118" t="s">
        <v>1814</v>
      </c>
      <c r="AG568" s="118" t="str">
        <f t="shared" si="68"/>
        <v>A679078</v>
      </c>
      <c r="AH568" s="118" t="str">
        <f>VLOOKUP(AG568,[1]AKT!$C$4:$E$324,3,FALSE)</f>
        <v>0942</v>
      </c>
    </row>
    <row r="569" spans="31:34" x14ac:dyDescent="0.25">
      <c r="AE569" s="118" t="s">
        <v>1815</v>
      </c>
      <c r="AF569" s="118" t="s">
        <v>1816</v>
      </c>
      <c r="AG569" s="118" t="str">
        <f t="shared" si="68"/>
        <v>A679078</v>
      </c>
      <c r="AH569" s="118" t="str">
        <f>VLOOKUP(AG569,[1]AKT!$C$4:$E$324,3,FALSE)</f>
        <v>0942</v>
      </c>
    </row>
    <row r="570" spans="31:34" x14ac:dyDescent="0.25">
      <c r="AE570" s="118" t="s">
        <v>1817</v>
      </c>
      <c r="AF570" s="118" t="s">
        <v>1818</v>
      </c>
      <c r="AG570" s="118" t="str">
        <f t="shared" si="68"/>
        <v>A679078</v>
      </c>
      <c r="AH570" s="118" t="str">
        <f>VLOOKUP(AG570,[1]AKT!$C$4:$E$324,3,FALSE)</f>
        <v>0942</v>
      </c>
    </row>
    <row r="571" spans="31:34" x14ac:dyDescent="0.25">
      <c r="AE571" s="118" t="s">
        <v>1819</v>
      </c>
      <c r="AF571" s="118" t="s">
        <v>1820</v>
      </c>
      <c r="AG571" s="118" t="str">
        <f t="shared" si="68"/>
        <v>A679078</v>
      </c>
      <c r="AH571" s="118" t="str">
        <f>VLOOKUP(AG571,[1]AKT!$C$4:$E$324,3,FALSE)</f>
        <v>0942</v>
      </c>
    </row>
    <row r="572" spans="31:34" x14ac:dyDescent="0.25">
      <c r="AE572" s="118" t="s">
        <v>1821</v>
      </c>
      <c r="AF572" s="118" t="s">
        <v>1822</v>
      </c>
      <c r="AG572" s="118" t="str">
        <f t="shared" si="68"/>
        <v>A679078</v>
      </c>
      <c r="AH572" s="118" t="str">
        <f>VLOOKUP(AG572,[1]AKT!$C$4:$E$324,3,FALSE)</f>
        <v>0942</v>
      </c>
    </row>
    <row r="573" spans="31:34" x14ac:dyDescent="0.25">
      <c r="AE573" s="118" t="s">
        <v>1823</v>
      </c>
      <c r="AF573" s="118" t="s">
        <v>1824</v>
      </c>
      <c r="AG573" s="118" t="str">
        <f t="shared" si="68"/>
        <v>A679078</v>
      </c>
      <c r="AH573" s="118" t="str">
        <f>VLOOKUP(AG573,[1]AKT!$C$4:$E$324,3,FALSE)</f>
        <v>0942</v>
      </c>
    </row>
    <row r="574" spans="31:34" x14ac:dyDescent="0.25">
      <c r="AE574" s="118" t="s">
        <v>1825</v>
      </c>
      <c r="AF574" s="118" t="s">
        <v>1826</v>
      </c>
      <c r="AG574" s="118" t="str">
        <f t="shared" si="68"/>
        <v>A679078</v>
      </c>
      <c r="AH574" s="118" t="str">
        <f>VLOOKUP(AG574,[1]AKT!$C$4:$E$324,3,FALSE)</f>
        <v>0942</v>
      </c>
    </row>
    <row r="575" spans="31:34" x14ac:dyDescent="0.25">
      <c r="AE575" s="118" t="s">
        <v>1827</v>
      </c>
      <c r="AF575" s="118" t="s">
        <v>1828</v>
      </c>
      <c r="AG575" s="118" t="str">
        <f t="shared" si="68"/>
        <v>A679078</v>
      </c>
      <c r="AH575" s="118" t="str">
        <f>VLOOKUP(AG575,[1]AKT!$C$4:$E$324,3,FALSE)</f>
        <v>0942</v>
      </c>
    </row>
    <row r="576" spans="31:34" x14ac:dyDescent="0.25">
      <c r="AE576" s="118" t="s">
        <v>1829</v>
      </c>
      <c r="AF576" s="118" t="s">
        <v>1830</v>
      </c>
      <c r="AG576" s="118" t="str">
        <f t="shared" si="68"/>
        <v>A679078</v>
      </c>
      <c r="AH576" s="118" t="str">
        <f>VLOOKUP(AG576,[1]AKT!$C$4:$E$324,3,FALSE)</f>
        <v>0942</v>
      </c>
    </row>
    <row r="577" spans="31:34" x14ac:dyDescent="0.25">
      <c r="AE577" s="118" t="s">
        <v>1831</v>
      </c>
      <c r="AF577" s="118" t="s">
        <v>1832</v>
      </c>
      <c r="AG577" s="118" t="str">
        <f t="shared" si="68"/>
        <v>A679078</v>
      </c>
      <c r="AH577" s="118" t="str">
        <f>VLOOKUP(AG577,[1]AKT!$C$4:$E$324,3,FALSE)</f>
        <v>0942</v>
      </c>
    </row>
    <row r="578" spans="31:34" x14ac:dyDescent="0.25">
      <c r="AE578" s="118" t="s">
        <v>1833</v>
      </c>
      <c r="AF578" s="118" t="s">
        <v>1834</v>
      </c>
      <c r="AG578" s="118" t="str">
        <f t="shared" si="68"/>
        <v>A679078</v>
      </c>
      <c r="AH578" s="118" t="str">
        <f>VLOOKUP(AG578,[1]AKT!$C$4:$E$324,3,FALSE)</f>
        <v>0942</v>
      </c>
    </row>
    <row r="579" spans="31:34" x14ac:dyDescent="0.25">
      <c r="AE579" s="118" t="s">
        <v>1835</v>
      </c>
      <c r="AF579" s="118" t="s">
        <v>1836</v>
      </c>
      <c r="AG579" s="118" t="str">
        <f t="shared" si="68"/>
        <v>A679078</v>
      </c>
      <c r="AH579" s="118" t="str">
        <f>VLOOKUP(AG579,[1]AKT!$C$4:$E$324,3,FALSE)</f>
        <v>0942</v>
      </c>
    </row>
    <row r="580" spans="31:34" x14ac:dyDescent="0.25">
      <c r="AE580" s="118" t="s">
        <v>1837</v>
      </c>
      <c r="AF580" s="118" t="s">
        <v>1838</v>
      </c>
      <c r="AG580" s="118" t="str">
        <f t="shared" si="68"/>
        <v>A679078</v>
      </c>
      <c r="AH580" s="118" t="str">
        <f>VLOOKUP(AG580,[1]AKT!$C$4:$E$324,3,FALSE)</f>
        <v>0942</v>
      </c>
    </row>
    <row r="581" spans="31:34" x14ac:dyDescent="0.25">
      <c r="AE581" s="118" t="s">
        <v>1839</v>
      </c>
      <c r="AF581" s="118" t="s">
        <v>1840</v>
      </c>
      <c r="AG581" s="118" t="str">
        <f t="shared" si="68"/>
        <v>A679078</v>
      </c>
      <c r="AH581" s="118" t="str">
        <f>VLOOKUP(AG581,[1]AKT!$C$4:$E$324,3,FALSE)</f>
        <v>0942</v>
      </c>
    </row>
    <row r="582" spans="31:34" x14ac:dyDescent="0.25">
      <c r="AE582" s="118" t="s">
        <v>1841</v>
      </c>
      <c r="AF582" s="118" t="s">
        <v>1842</v>
      </c>
      <c r="AG582" s="118" t="str">
        <f t="shared" si="68"/>
        <v>A679078</v>
      </c>
      <c r="AH582" s="118" t="str">
        <f>VLOOKUP(AG582,[1]AKT!$C$4:$E$324,3,FALSE)</f>
        <v>0942</v>
      </c>
    </row>
    <row r="583" spans="31:34" x14ac:dyDescent="0.25">
      <c r="AE583" s="118" t="s">
        <v>1843</v>
      </c>
      <c r="AF583" s="118" t="s">
        <v>1844</v>
      </c>
      <c r="AG583" s="118" t="str">
        <f t="shared" si="68"/>
        <v>A679078</v>
      </c>
      <c r="AH583" s="118" t="str">
        <f>VLOOKUP(AG583,[1]AKT!$C$4:$E$324,3,FALSE)</f>
        <v>0942</v>
      </c>
    </row>
    <row r="584" spans="31:34" x14ac:dyDescent="0.25">
      <c r="AE584" s="118" t="s">
        <v>1845</v>
      </c>
      <c r="AF584" s="118" t="s">
        <v>1846</v>
      </c>
      <c r="AG584" s="118" t="str">
        <f t="shared" ref="AG584:AG647" si="69">LEFT(AE584,7)</f>
        <v>A679078</v>
      </c>
      <c r="AH584" s="118" t="str">
        <f>VLOOKUP(AG584,[1]AKT!$C$4:$E$324,3,FALSE)</f>
        <v>0942</v>
      </c>
    </row>
    <row r="585" spans="31:34" x14ac:dyDescent="0.25">
      <c r="AE585" s="118" t="s">
        <v>1847</v>
      </c>
      <c r="AF585" s="118" t="s">
        <v>1848</v>
      </c>
      <c r="AG585" s="118" t="str">
        <f t="shared" si="69"/>
        <v>A679078</v>
      </c>
      <c r="AH585" s="118" t="str">
        <f>VLOOKUP(AG585,[1]AKT!$C$4:$E$324,3,FALSE)</f>
        <v>0942</v>
      </c>
    </row>
    <row r="586" spans="31:34" x14ac:dyDescent="0.25">
      <c r="AE586" s="118" t="s">
        <v>1849</v>
      </c>
      <c r="AF586" s="118" t="s">
        <v>1850</v>
      </c>
      <c r="AG586" s="118" t="str">
        <f t="shared" si="69"/>
        <v>A679078</v>
      </c>
      <c r="AH586" s="118" t="str">
        <f>VLOOKUP(AG586,[1]AKT!$C$4:$E$324,3,FALSE)</f>
        <v>0942</v>
      </c>
    </row>
    <row r="587" spans="31:34" x14ac:dyDescent="0.25">
      <c r="AE587" s="118" t="s">
        <v>1851</v>
      </c>
      <c r="AF587" s="118" t="s">
        <v>1852</v>
      </c>
      <c r="AG587" s="118" t="str">
        <f t="shared" si="69"/>
        <v>A679078</v>
      </c>
      <c r="AH587" s="118" t="str">
        <f>VLOOKUP(AG587,[1]AKT!$C$4:$E$324,3,FALSE)</f>
        <v>0942</v>
      </c>
    </row>
    <row r="588" spans="31:34" x14ac:dyDescent="0.25">
      <c r="AE588" s="118" t="s">
        <v>1853</v>
      </c>
      <c r="AF588" s="118" t="s">
        <v>1854</v>
      </c>
      <c r="AG588" s="118" t="str">
        <f t="shared" si="69"/>
        <v>A679078</v>
      </c>
      <c r="AH588" s="118" t="str">
        <f>VLOOKUP(AG588,[1]AKT!$C$4:$E$324,3,FALSE)</f>
        <v>0942</v>
      </c>
    </row>
    <row r="589" spans="31:34" x14ac:dyDescent="0.25">
      <c r="AE589" s="118" t="s">
        <v>1855</v>
      </c>
      <c r="AF589" s="118" t="s">
        <v>1856</v>
      </c>
      <c r="AG589" s="118" t="str">
        <f t="shared" si="69"/>
        <v>A679078</v>
      </c>
      <c r="AH589" s="118" t="str">
        <f>VLOOKUP(AG589,[1]AKT!$C$4:$E$324,3,FALSE)</f>
        <v>0942</v>
      </c>
    </row>
    <row r="590" spans="31:34" x14ac:dyDescent="0.25">
      <c r="AE590" s="118" t="s">
        <v>1857</v>
      </c>
      <c r="AF590" s="118" t="s">
        <v>1858</v>
      </c>
      <c r="AG590" s="118" t="str">
        <f t="shared" si="69"/>
        <v>A679078</v>
      </c>
      <c r="AH590" s="118" t="str">
        <f>VLOOKUP(AG590,[1]AKT!$C$4:$E$324,3,FALSE)</f>
        <v>0942</v>
      </c>
    </row>
    <row r="591" spans="31:34" x14ac:dyDescent="0.25">
      <c r="AE591" s="118" t="s">
        <v>1859</v>
      </c>
      <c r="AF591" s="118" t="s">
        <v>1860</v>
      </c>
      <c r="AG591" s="118" t="str">
        <f t="shared" si="69"/>
        <v>A679078</v>
      </c>
      <c r="AH591" s="118" t="str">
        <f>VLOOKUP(AG591,[1]AKT!$C$4:$E$324,3,FALSE)</f>
        <v>0942</v>
      </c>
    </row>
    <row r="592" spans="31:34" x14ac:dyDescent="0.25">
      <c r="AE592" s="118" t="s">
        <v>1861</v>
      </c>
      <c r="AF592" s="118" t="s">
        <v>1862</v>
      </c>
      <c r="AG592" s="118" t="str">
        <f t="shared" si="69"/>
        <v>A679078</v>
      </c>
      <c r="AH592" s="118" t="str">
        <f>VLOOKUP(AG592,[1]AKT!$C$4:$E$324,3,FALSE)</f>
        <v>0942</v>
      </c>
    </row>
    <row r="593" spans="31:34" x14ac:dyDescent="0.25">
      <c r="AE593" s="118" t="s">
        <v>1863</v>
      </c>
      <c r="AF593" s="118" t="s">
        <v>1864</v>
      </c>
      <c r="AG593" s="118" t="str">
        <f t="shared" si="69"/>
        <v>A679078</v>
      </c>
      <c r="AH593" s="118" t="str">
        <f>VLOOKUP(AG593,[1]AKT!$C$4:$E$324,3,FALSE)</f>
        <v>0942</v>
      </c>
    </row>
    <row r="594" spans="31:34" x14ac:dyDescent="0.25">
      <c r="AE594" s="118" t="s">
        <v>1865</v>
      </c>
      <c r="AF594" s="118" t="s">
        <v>1866</v>
      </c>
      <c r="AG594" s="118" t="str">
        <f t="shared" si="69"/>
        <v>A679078</v>
      </c>
      <c r="AH594" s="118" t="str">
        <f>VLOOKUP(AG594,[1]AKT!$C$4:$E$324,3,FALSE)</f>
        <v>0942</v>
      </c>
    </row>
    <row r="595" spans="31:34" x14ac:dyDescent="0.25">
      <c r="AE595" s="118" t="s">
        <v>1867</v>
      </c>
      <c r="AF595" s="118" t="s">
        <v>1868</v>
      </c>
      <c r="AG595" s="118" t="str">
        <f t="shared" si="69"/>
        <v>A679078</v>
      </c>
      <c r="AH595" s="118" t="str">
        <f>VLOOKUP(AG595,[1]AKT!$C$4:$E$324,3,FALSE)</f>
        <v>0942</v>
      </c>
    </row>
    <row r="596" spans="31:34" x14ac:dyDescent="0.25">
      <c r="AE596" s="118" t="s">
        <v>1869</v>
      </c>
      <c r="AF596" s="118" t="s">
        <v>1870</v>
      </c>
      <c r="AG596" s="118" t="str">
        <f t="shared" si="69"/>
        <v>A679078</v>
      </c>
      <c r="AH596" s="118" t="str">
        <f>VLOOKUP(AG596,[1]AKT!$C$4:$E$324,3,FALSE)</f>
        <v>0942</v>
      </c>
    </row>
    <row r="597" spans="31:34" x14ac:dyDescent="0.25">
      <c r="AE597" s="118" t="s">
        <v>1871</v>
      </c>
      <c r="AF597" s="118" t="s">
        <v>1872</v>
      </c>
      <c r="AG597" s="118" t="str">
        <f t="shared" si="69"/>
        <v>A679078</v>
      </c>
      <c r="AH597" s="118" t="str">
        <f>VLOOKUP(AG597,[1]AKT!$C$4:$E$324,3,FALSE)</f>
        <v>0942</v>
      </c>
    </row>
    <row r="598" spans="31:34" x14ac:dyDescent="0.25">
      <c r="AE598" s="118" t="s">
        <v>1873</v>
      </c>
      <c r="AF598" s="118" t="s">
        <v>1874</v>
      </c>
      <c r="AG598" s="118" t="str">
        <f t="shared" si="69"/>
        <v>A679078</v>
      </c>
      <c r="AH598" s="118" t="str">
        <f>VLOOKUP(AG598,[1]AKT!$C$4:$E$324,3,FALSE)</f>
        <v>0942</v>
      </c>
    </row>
    <row r="599" spans="31:34" x14ac:dyDescent="0.25">
      <c r="AE599" s="118" t="s">
        <v>1875</v>
      </c>
      <c r="AF599" s="118" t="s">
        <v>1876</v>
      </c>
      <c r="AG599" s="118" t="str">
        <f t="shared" si="69"/>
        <v>A679078</v>
      </c>
      <c r="AH599" s="118" t="str">
        <f>VLOOKUP(AG599,[1]AKT!$C$4:$E$324,3,FALSE)</f>
        <v>0942</v>
      </c>
    </row>
    <row r="600" spans="31:34" x14ac:dyDescent="0.25">
      <c r="AE600" s="118" t="s">
        <v>1877</v>
      </c>
      <c r="AF600" s="118" t="s">
        <v>1878</v>
      </c>
      <c r="AG600" s="118" t="str">
        <f t="shared" si="69"/>
        <v>A679078</v>
      </c>
      <c r="AH600" s="118" t="str">
        <f>VLOOKUP(AG600,[1]AKT!$C$4:$E$324,3,FALSE)</f>
        <v>0942</v>
      </c>
    </row>
    <row r="601" spans="31:34" x14ac:dyDescent="0.25">
      <c r="AE601" s="118" t="s">
        <v>1879</v>
      </c>
      <c r="AF601" s="118" t="s">
        <v>1880</v>
      </c>
      <c r="AG601" s="118" t="str">
        <f t="shared" si="69"/>
        <v>A679078</v>
      </c>
      <c r="AH601" s="118" t="str">
        <f>VLOOKUP(AG601,[1]AKT!$C$4:$E$324,3,FALSE)</f>
        <v>0942</v>
      </c>
    </row>
    <row r="602" spans="31:34" x14ac:dyDescent="0.25">
      <c r="AE602" s="118" t="s">
        <v>1881</v>
      </c>
      <c r="AF602" s="118" t="s">
        <v>1882</v>
      </c>
      <c r="AG602" s="118" t="str">
        <f t="shared" si="69"/>
        <v>A679078</v>
      </c>
      <c r="AH602" s="118" t="str">
        <f>VLOOKUP(AG602,[1]AKT!$C$4:$E$324,3,FALSE)</f>
        <v>0942</v>
      </c>
    </row>
    <row r="603" spans="31:34" x14ac:dyDescent="0.25">
      <c r="AE603" s="118" t="s">
        <v>1883</v>
      </c>
      <c r="AF603" s="118" t="s">
        <v>1884</v>
      </c>
      <c r="AG603" s="118" t="str">
        <f t="shared" si="69"/>
        <v>A679078</v>
      </c>
      <c r="AH603" s="118" t="str">
        <f>VLOOKUP(AG603,[1]AKT!$C$4:$E$324,3,FALSE)</f>
        <v>0942</v>
      </c>
    </row>
    <row r="604" spans="31:34" x14ac:dyDescent="0.25">
      <c r="AE604" s="118" t="s">
        <v>1885</v>
      </c>
      <c r="AF604" s="118" t="s">
        <v>1886</v>
      </c>
      <c r="AG604" s="118" t="str">
        <f t="shared" si="69"/>
        <v>A679078</v>
      </c>
      <c r="AH604" s="118" t="str">
        <f>VLOOKUP(AG604,[1]AKT!$C$4:$E$324,3,FALSE)</f>
        <v>0942</v>
      </c>
    </row>
    <row r="605" spans="31:34" x14ac:dyDescent="0.25">
      <c r="AE605" s="118" t="s">
        <v>1887</v>
      </c>
      <c r="AF605" s="118" t="s">
        <v>1888</v>
      </c>
      <c r="AG605" s="118" t="str">
        <f t="shared" si="69"/>
        <v>A679078</v>
      </c>
      <c r="AH605" s="118" t="str">
        <f>VLOOKUP(AG605,[1]AKT!$C$4:$E$324,3,FALSE)</f>
        <v>0942</v>
      </c>
    </row>
    <row r="606" spans="31:34" x14ac:dyDescent="0.25">
      <c r="AE606" s="118" t="s">
        <v>1889</v>
      </c>
      <c r="AF606" s="118" t="s">
        <v>1890</v>
      </c>
      <c r="AG606" s="118" t="str">
        <f t="shared" si="69"/>
        <v>A679078</v>
      </c>
      <c r="AH606" s="118" t="str">
        <f>VLOOKUP(AG606,[1]AKT!$C$4:$E$324,3,FALSE)</f>
        <v>0942</v>
      </c>
    </row>
    <row r="607" spans="31:34" x14ac:dyDescent="0.25">
      <c r="AE607" s="118" t="s">
        <v>1891</v>
      </c>
      <c r="AF607" s="118" t="s">
        <v>1892</v>
      </c>
      <c r="AG607" s="118" t="str">
        <f t="shared" si="69"/>
        <v>A679078</v>
      </c>
      <c r="AH607" s="118" t="str">
        <f>VLOOKUP(AG607,[1]AKT!$C$4:$E$324,3,FALSE)</f>
        <v>0942</v>
      </c>
    </row>
    <row r="608" spans="31:34" x14ac:dyDescent="0.25">
      <c r="AE608" s="118" t="s">
        <v>1893</v>
      </c>
      <c r="AF608" s="118" t="s">
        <v>1894</v>
      </c>
      <c r="AG608" s="118" t="str">
        <f t="shared" si="69"/>
        <v>A679078</v>
      </c>
      <c r="AH608" s="118" t="str">
        <f>VLOOKUP(AG608,[1]AKT!$C$4:$E$324,3,FALSE)</f>
        <v>0942</v>
      </c>
    </row>
    <row r="609" spans="31:34" x14ac:dyDescent="0.25">
      <c r="AE609" s="118" t="s">
        <v>1895</v>
      </c>
      <c r="AF609" s="118" t="s">
        <v>1896</v>
      </c>
      <c r="AG609" s="118" t="str">
        <f t="shared" si="69"/>
        <v>A679078</v>
      </c>
      <c r="AH609" s="118" t="str">
        <f>VLOOKUP(AG609,[1]AKT!$C$4:$E$324,3,FALSE)</f>
        <v>0942</v>
      </c>
    </row>
    <row r="610" spans="31:34" x14ac:dyDescent="0.25">
      <c r="AE610" s="118" t="s">
        <v>1897</v>
      </c>
      <c r="AF610" s="118" t="s">
        <v>1898</v>
      </c>
      <c r="AG610" s="118" t="str">
        <f t="shared" si="69"/>
        <v>A679078</v>
      </c>
      <c r="AH610" s="118" t="str">
        <f>VLOOKUP(AG610,[1]AKT!$C$4:$E$324,3,FALSE)</f>
        <v>0942</v>
      </c>
    </row>
    <row r="611" spans="31:34" x14ac:dyDescent="0.25">
      <c r="AE611" s="118" t="s">
        <v>1899</v>
      </c>
      <c r="AF611" s="118" t="s">
        <v>1900</v>
      </c>
      <c r="AG611" s="118" t="str">
        <f t="shared" si="69"/>
        <v>A679078</v>
      </c>
      <c r="AH611" s="118" t="str">
        <f>VLOOKUP(AG611,[1]AKT!$C$4:$E$324,3,FALSE)</f>
        <v>0942</v>
      </c>
    </row>
    <row r="612" spans="31:34" x14ac:dyDescent="0.25">
      <c r="AE612" s="118" t="s">
        <v>1901</v>
      </c>
      <c r="AF612" s="118" t="s">
        <v>1902</v>
      </c>
      <c r="AG612" s="118" t="str">
        <f t="shared" si="69"/>
        <v>A679078</v>
      </c>
      <c r="AH612" s="118" t="str">
        <f>VLOOKUP(AG612,[1]AKT!$C$4:$E$324,3,FALSE)</f>
        <v>0942</v>
      </c>
    </row>
    <row r="613" spans="31:34" x14ac:dyDescent="0.25">
      <c r="AE613" s="118" t="s">
        <v>1903</v>
      </c>
      <c r="AF613" s="118" t="s">
        <v>1904</v>
      </c>
      <c r="AG613" s="118" t="str">
        <f t="shared" si="69"/>
        <v>A679078</v>
      </c>
      <c r="AH613" s="118" t="str">
        <f>VLOOKUP(AG613,[1]AKT!$C$4:$E$324,3,FALSE)</f>
        <v>0942</v>
      </c>
    </row>
    <row r="614" spans="31:34" x14ac:dyDescent="0.25">
      <c r="AE614" s="118" t="s">
        <v>1905</v>
      </c>
      <c r="AF614" s="118" t="s">
        <v>1906</v>
      </c>
      <c r="AG614" s="118" t="str">
        <f t="shared" si="69"/>
        <v>A679078</v>
      </c>
      <c r="AH614" s="118" t="str">
        <f>VLOOKUP(AG614,[1]AKT!$C$4:$E$324,3,FALSE)</f>
        <v>0942</v>
      </c>
    </row>
    <row r="615" spans="31:34" x14ac:dyDescent="0.25">
      <c r="AE615" s="118" t="s">
        <v>1907</v>
      </c>
      <c r="AF615" s="118" t="s">
        <v>1908</v>
      </c>
      <c r="AG615" s="118" t="str">
        <f t="shared" si="69"/>
        <v>A679078</v>
      </c>
      <c r="AH615" s="118" t="str">
        <f>VLOOKUP(AG615,[1]AKT!$C$4:$E$324,3,FALSE)</f>
        <v>0942</v>
      </c>
    </row>
    <row r="616" spans="31:34" x14ac:dyDescent="0.25">
      <c r="AE616" s="118" t="s">
        <v>1909</v>
      </c>
      <c r="AF616" s="118" t="s">
        <v>1095</v>
      </c>
      <c r="AG616" s="118" t="str">
        <f t="shared" si="69"/>
        <v>A679078</v>
      </c>
      <c r="AH616" s="118" t="str">
        <f>VLOOKUP(AG616,[1]AKT!$C$4:$E$324,3,FALSE)</f>
        <v>0942</v>
      </c>
    </row>
    <row r="617" spans="31:34" x14ac:dyDescent="0.25">
      <c r="AE617" s="118" t="s">
        <v>1910</v>
      </c>
      <c r="AF617" s="118" t="s">
        <v>1911</v>
      </c>
      <c r="AG617" s="118" t="str">
        <f t="shared" si="69"/>
        <v>A679078</v>
      </c>
      <c r="AH617" s="118" t="str">
        <f>VLOOKUP(AG617,[1]AKT!$C$4:$E$324,3,FALSE)</f>
        <v>0942</v>
      </c>
    </row>
    <row r="618" spans="31:34" x14ac:dyDescent="0.25">
      <c r="AE618" s="118" t="s">
        <v>1912</v>
      </c>
      <c r="AF618" s="118" t="s">
        <v>1913</v>
      </c>
      <c r="AG618" s="118" t="str">
        <f t="shared" si="69"/>
        <v>A679078</v>
      </c>
      <c r="AH618" s="118" t="str">
        <f>VLOOKUP(AG618,[1]AKT!$C$4:$E$324,3,FALSE)</f>
        <v>0942</v>
      </c>
    </row>
    <row r="619" spans="31:34" x14ac:dyDescent="0.25">
      <c r="AE619" s="118" t="s">
        <v>1914</v>
      </c>
      <c r="AF619" s="118" t="s">
        <v>1915</v>
      </c>
      <c r="AG619" s="118" t="str">
        <f t="shared" si="69"/>
        <v>A679078</v>
      </c>
      <c r="AH619" s="118" t="str">
        <f>VLOOKUP(AG619,[1]AKT!$C$4:$E$324,3,FALSE)</f>
        <v>0942</v>
      </c>
    </row>
    <row r="620" spans="31:34" x14ac:dyDescent="0.25">
      <c r="AE620" s="118" t="s">
        <v>1916</v>
      </c>
      <c r="AF620" s="118" t="s">
        <v>1917</v>
      </c>
      <c r="AG620" s="118" t="str">
        <f t="shared" si="69"/>
        <v>A679078</v>
      </c>
      <c r="AH620" s="118" t="str">
        <f>VLOOKUP(AG620,[1]AKT!$C$4:$E$324,3,FALSE)</f>
        <v>0942</v>
      </c>
    </row>
    <row r="621" spans="31:34" x14ac:dyDescent="0.25">
      <c r="AE621" s="118" t="s">
        <v>1918</v>
      </c>
      <c r="AF621" s="118" t="s">
        <v>1919</v>
      </c>
      <c r="AG621" s="118" t="str">
        <f t="shared" si="69"/>
        <v>A679078</v>
      </c>
      <c r="AH621" s="118" t="str">
        <f>VLOOKUP(AG621,[1]AKT!$C$4:$E$324,3,FALSE)</f>
        <v>0942</v>
      </c>
    </row>
    <row r="622" spans="31:34" x14ac:dyDescent="0.25">
      <c r="AE622" s="118" t="s">
        <v>1920</v>
      </c>
      <c r="AF622" s="118" t="s">
        <v>1921</v>
      </c>
      <c r="AG622" s="118" t="str">
        <f t="shared" si="69"/>
        <v>A679078</v>
      </c>
      <c r="AH622" s="118" t="str">
        <f>VLOOKUP(AG622,[1]AKT!$C$4:$E$324,3,FALSE)</f>
        <v>0942</v>
      </c>
    </row>
    <row r="623" spans="31:34" x14ac:dyDescent="0.25">
      <c r="AE623" s="118" t="s">
        <v>1922</v>
      </c>
      <c r="AF623" s="118" t="s">
        <v>1923</v>
      </c>
      <c r="AG623" s="118" t="str">
        <f t="shared" si="69"/>
        <v>A679078</v>
      </c>
      <c r="AH623" s="118" t="str">
        <f>VLOOKUP(AG623,[1]AKT!$C$4:$E$324,3,FALSE)</f>
        <v>0942</v>
      </c>
    </row>
    <row r="624" spans="31:34" x14ac:dyDescent="0.25">
      <c r="AE624" s="118" t="s">
        <v>1924</v>
      </c>
      <c r="AF624" s="118" t="s">
        <v>1925</v>
      </c>
      <c r="AG624" s="118" t="str">
        <f t="shared" si="69"/>
        <v>A679078</v>
      </c>
      <c r="AH624" s="118" t="str">
        <f>VLOOKUP(AG624,[1]AKT!$C$4:$E$324,3,FALSE)</f>
        <v>0942</v>
      </c>
    </row>
    <row r="625" spans="31:34" x14ac:dyDescent="0.25">
      <c r="AE625" s="118" t="s">
        <v>1926</v>
      </c>
      <c r="AF625" s="118" t="s">
        <v>1927</v>
      </c>
      <c r="AG625" s="118" t="str">
        <f t="shared" si="69"/>
        <v>A679078</v>
      </c>
      <c r="AH625" s="118" t="str">
        <f>VLOOKUP(AG625,[1]AKT!$C$4:$E$324,3,FALSE)</f>
        <v>0942</v>
      </c>
    </row>
    <row r="626" spans="31:34" x14ac:dyDescent="0.25">
      <c r="AE626" s="118" t="s">
        <v>1928</v>
      </c>
      <c r="AF626" s="118" t="s">
        <v>1929</v>
      </c>
      <c r="AG626" s="118" t="str">
        <f t="shared" si="69"/>
        <v>A679078</v>
      </c>
      <c r="AH626" s="118" t="str">
        <f>VLOOKUP(AG626,[1]AKT!$C$4:$E$324,3,FALSE)</f>
        <v>0942</v>
      </c>
    </row>
    <row r="627" spans="31:34" x14ac:dyDescent="0.25">
      <c r="AE627" s="118" t="s">
        <v>1930</v>
      </c>
      <c r="AF627" s="118" t="s">
        <v>1931</v>
      </c>
      <c r="AG627" s="118" t="str">
        <f t="shared" si="69"/>
        <v>A679078</v>
      </c>
      <c r="AH627" s="118" t="str">
        <f>VLOOKUP(AG627,[1]AKT!$C$4:$E$324,3,FALSE)</f>
        <v>0942</v>
      </c>
    </row>
    <row r="628" spans="31:34" x14ac:dyDescent="0.25">
      <c r="AE628" s="118" t="s">
        <v>1932</v>
      </c>
      <c r="AF628" s="118" t="s">
        <v>1933</v>
      </c>
      <c r="AG628" s="118" t="str">
        <f t="shared" si="69"/>
        <v>A679078</v>
      </c>
      <c r="AH628" s="118" t="str">
        <f>VLOOKUP(AG628,[1]AKT!$C$4:$E$324,3,FALSE)</f>
        <v>0942</v>
      </c>
    </row>
    <row r="629" spans="31:34" x14ac:dyDescent="0.25">
      <c r="AE629" s="118" t="s">
        <v>1934</v>
      </c>
      <c r="AF629" s="118" t="s">
        <v>1935</v>
      </c>
      <c r="AG629" s="118" t="str">
        <f t="shared" si="69"/>
        <v>A679078</v>
      </c>
      <c r="AH629" s="118" t="str">
        <f>VLOOKUP(AG629,[1]AKT!$C$4:$E$324,3,FALSE)</f>
        <v>0942</v>
      </c>
    </row>
    <row r="630" spans="31:34" x14ac:dyDescent="0.25">
      <c r="AE630" s="118" t="s">
        <v>1936</v>
      </c>
      <c r="AF630" s="118" t="s">
        <v>1937</v>
      </c>
      <c r="AG630" s="118" t="str">
        <f t="shared" si="69"/>
        <v>A679078</v>
      </c>
      <c r="AH630" s="118" t="str">
        <f>VLOOKUP(AG630,[1]AKT!$C$4:$E$324,3,FALSE)</f>
        <v>0942</v>
      </c>
    </row>
    <row r="631" spans="31:34" x14ac:dyDescent="0.25">
      <c r="AE631" s="118" t="s">
        <v>1938</v>
      </c>
      <c r="AF631" s="118" t="s">
        <v>1939</v>
      </c>
      <c r="AG631" s="118" t="str">
        <f t="shared" si="69"/>
        <v>A679078</v>
      </c>
      <c r="AH631" s="118" t="str">
        <f>VLOOKUP(AG631,[1]AKT!$C$4:$E$324,3,FALSE)</f>
        <v>0942</v>
      </c>
    </row>
    <row r="632" spans="31:34" x14ac:dyDescent="0.25">
      <c r="AE632" s="118" t="s">
        <v>1940</v>
      </c>
      <c r="AF632" s="118" t="s">
        <v>1941</v>
      </c>
      <c r="AG632" s="118" t="str">
        <f t="shared" si="69"/>
        <v>A679078</v>
      </c>
      <c r="AH632" s="118" t="str">
        <f>VLOOKUP(AG632,[1]AKT!$C$4:$E$324,3,FALSE)</f>
        <v>0942</v>
      </c>
    </row>
    <row r="633" spans="31:34" x14ac:dyDescent="0.25">
      <c r="AE633" s="118" t="s">
        <v>1942</v>
      </c>
      <c r="AF633" s="118" t="s">
        <v>1943</v>
      </c>
      <c r="AG633" s="118" t="str">
        <f t="shared" si="69"/>
        <v>A679078</v>
      </c>
      <c r="AH633" s="118" t="str">
        <f>VLOOKUP(AG633,[1]AKT!$C$4:$E$324,3,FALSE)</f>
        <v>0942</v>
      </c>
    </row>
    <row r="634" spans="31:34" x14ac:dyDescent="0.25">
      <c r="AE634" s="118" t="s">
        <v>1944</v>
      </c>
      <c r="AF634" s="118" t="s">
        <v>1945</v>
      </c>
      <c r="AG634" s="118" t="str">
        <f t="shared" si="69"/>
        <v>A679078</v>
      </c>
      <c r="AH634" s="118" t="str">
        <f>VLOOKUP(AG634,[1]AKT!$C$4:$E$324,3,FALSE)</f>
        <v>0942</v>
      </c>
    </row>
    <row r="635" spans="31:34" x14ac:dyDescent="0.25">
      <c r="AE635" s="118" t="s">
        <v>1946</v>
      </c>
      <c r="AF635" s="118" t="s">
        <v>1947</v>
      </c>
      <c r="AG635" s="118" t="str">
        <f t="shared" si="69"/>
        <v>A679078</v>
      </c>
      <c r="AH635" s="118" t="str">
        <f>VLOOKUP(AG635,[1]AKT!$C$4:$E$324,3,FALSE)</f>
        <v>0942</v>
      </c>
    </row>
    <row r="636" spans="31:34" x14ac:dyDescent="0.25">
      <c r="AE636" s="118" t="s">
        <v>1948</v>
      </c>
      <c r="AF636" s="118" t="s">
        <v>1949</v>
      </c>
      <c r="AG636" s="118" t="str">
        <f t="shared" si="69"/>
        <v>A679078</v>
      </c>
      <c r="AH636" s="118" t="str">
        <f>VLOOKUP(AG636,[1]AKT!$C$4:$E$324,3,FALSE)</f>
        <v>0942</v>
      </c>
    </row>
    <row r="637" spans="31:34" x14ac:dyDescent="0.25">
      <c r="AE637" s="118" t="s">
        <v>1950</v>
      </c>
      <c r="AF637" s="118" t="s">
        <v>1951</v>
      </c>
      <c r="AG637" s="118" t="str">
        <f t="shared" si="69"/>
        <v>A679078</v>
      </c>
      <c r="AH637" s="118" t="str">
        <f>VLOOKUP(AG637,[1]AKT!$C$4:$E$324,3,FALSE)</f>
        <v>0942</v>
      </c>
    </row>
    <row r="638" spans="31:34" x14ac:dyDescent="0.25">
      <c r="AE638" s="118" t="s">
        <v>1952</v>
      </c>
      <c r="AF638" s="118" t="s">
        <v>1953</v>
      </c>
      <c r="AG638" s="118" t="str">
        <f t="shared" si="69"/>
        <v>A679078</v>
      </c>
      <c r="AH638" s="118" t="str">
        <f>VLOOKUP(AG638,[1]AKT!$C$4:$E$324,3,FALSE)</f>
        <v>0942</v>
      </c>
    </row>
    <row r="639" spans="31:34" x14ac:dyDescent="0.25">
      <c r="AE639" s="118" t="s">
        <v>1954</v>
      </c>
      <c r="AF639" s="118" t="s">
        <v>1955</v>
      </c>
      <c r="AG639" s="118" t="str">
        <f t="shared" si="69"/>
        <v>A679078</v>
      </c>
      <c r="AH639" s="118" t="str">
        <f>VLOOKUP(AG639,[1]AKT!$C$4:$E$324,3,FALSE)</f>
        <v>0942</v>
      </c>
    </row>
    <row r="640" spans="31:34" x14ac:dyDescent="0.25">
      <c r="AE640" s="118" t="s">
        <v>1956</v>
      </c>
      <c r="AF640" s="118" t="s">
        <v>1957</v>
      </c>
      <c r="AG640" s="118" t="str">
        <f t="shared" si="69"/>
        <v>A679078</v>
      </c>
      <c r="AH640" s="118" t="str">
        <f>VLOOKUP(AG640,[1]AKT!$C$4:$E$324,3,FALSE)</f>
        <v>0942</v>
      </c>
    </row>
    <row r="641" spans="31:34" x14ac:dyDescent="0.25">
      <c r="AE641" s="118" t="s">
        <v>1958</v>
      </c>
      <c r="AF641" s="118" t="s">
        <v>1959</v>
      </c>
      <c r="AG641" s="118" t="str">
        <f t="shared" si="69"/>
        <v>A679078</v>
      </c>
      <c r="AH641" s="118" t="str">
        <f>VLOOKUP(AG641,[1]AKT!$C$4:$E$324,3,FALSE)</f>
        <v>0942</v>
      </c>
    </row>
    <row r="642" spans="31:34" x14ac:dyDescent="0.25">
      <c r="AE642" s="118" t="s">
        <v>1960</v>
      </c>
      <c r="AF642" s="118" t="s">
        <v>1961</v>
      </c>
      <c r="AG642" s="118" t="str">
        <f t="shared" si="69"/>
        <v>A679078</v>
      </c>
      <c r="AH642" s="118" t="str">
        <f>VLOOKUP(AG642,[1]AKT!$C$4:$E$324,3,FALSE)</f>
        <v>0942</v>
      </c>
    </row>
    <row r="643" spans="31:34" x14ac:dyDescent="0.25">
      <c r="AE643" s="118" t="s">
        <v>1962</v>
      </c>
      <c r="AF643" s="118" t="s">
        <v>1963</v>
      </c>
      <c r="AG643" s="118" t="str">
        <f t="shared" si="69"/>
        <v>A679078</v>
      </c>
      <c r="AH643" s="118" t="str">
        <f>VLOOKUP(AG643,[1]AKT!$C$4:$E$324,3,FALSE)</f>
        <v>0942</v>
      </c>
    </row>
    <row r="644" spans="31:34" x14ac:dyDescent="0.25">
      <c r="AE644" s="118" t="s">
        <v>1964</v>
      </c>
      <c r="AF644" s="118" t="s">
        <v>1965</v>
      </c>
      <c r="AG644" s="118" t="str">
        <f t="shared" si="69"/>
        <v>A679078</v>
      </c>
      <c r="AH644" s="118" t="str">
        <f>VLOOKUP(AG644,[1]AKT!$C$4:$E$324,3,FALSE)</f>
        <v>0942</v>
      </c>
    </row>
    <row r="645" spans="31:34" x14ac:dyDescent="0.25">
      <c r="AE645" s="118" t="s">
        <v>1966</v>
      </c>
      <c r="AF645" s="118" t="s">
        <v>1967</v>
      </c>
      <c r="AG645" s="118" t="str">
        <f t="shared" si="69"/>
        <v>A679078</v>
      </c>
      <c r="AH645" s="118" t="str">
        <f>VLOOKUP(AG645,[1]AKT!$C$4:$E$324,3,FALSE)</f>
        <v>0942</v>
      </c>
    </row>
    <row r="646" spans="31:34" x14ac:dyDescent="0.25">
      <c r="AE646" s="118" t="s">
        <v>1968</v>
      </c>
      <c r="AF646" s="118" t="s">
        <v>1969</v>
      </c>
      <c r="AG646" s="118" t="str">
        <f t="shared" si="69"/>
        <v>A679078</v>
      </c>
      <c r="AH646" s="118" t="str">
        <f>VLOOKUP(AG646,[1]AKT!$C$4:$E$324,3,FALSE)</f>
        <v>0942</v>
      </c>
    </row>
    <row r="647" spans="31:34" x14ac:dyDescent="0.25">
      <c r="AE647" s="118" t="s">
        <v>1970</v>
      </c>
      <c r="AF647" s="118" t="s">
        <v>1971</v>
      </c>
      <c r="AG647" s="118" t="str">
        <f t="shared" si="69"/>
        <v>A679078</v>
      </c>
      <c r="AH647" s="118" t="str">
        <f>VLOOKUP(AG647,[1]AKT!$C$4:$E$324,3,FALSE)</f>
        <v>0942</v>
      </c>
    </row>
    <row r="648" spans="31:34" x14ac:dyDescent="0.25">
      <c r="AE648" s="118" t="s">
        <v>1972</v>
      </c>
      <c r="AF648" s="118" t="s">
        <v>1973</v>
      </c>
      <c r="AG648" s="118" t="str">
        <f t="shared" ref="AG648:AG711" si="70">LEFT(AE648,7)</f>
        <v>A679078</v>
      </c>
      <c r="AH648" s="118" t="str">
        <f>VLOOKUP(AG648,[1]AKT!$C$4:$E$324,3,FALSE)</f>
        <v>0942</v>
      </c>
    </row>
    <row r="649" spans="31:34" x14ac:dyDescent="0.25">
      <c r="AE649" s="118" t="s">
        <v>1974</v>
      </c>
      <c r="AF649" s="118" t="s">
        <v>1975</v>
      </c>
      <c r="AG649" s="118" t="str">
        <f t="shared" si="70"/>
        <v>A679078</v>
      </c>
      <c r="AH649" s="118" t="str">
        <f>VLOOKUP(AG649,[1]AKT!$C$4:$E$324,3,FALSE)</f>
        <v>0942</v>
      </c>
    </row>
    <row r="650" spans="31:34" x14ac:dyDescent="0.25">
      <c r="AE650" s="118" t="s">
        <v>1976</v>
      </c>
      <c r="AF650" s="118" t="s">
        <v>1977</v>
      </c>
      <c r="AG650" s="118" t="str">
        <f t="shared" si="70"/>
        <v>A679078</v>
      </c>
      <c r="AH650" s="118" t="str">
        <f>VLOOKUP(AG650,[1]AKT!$C$4:$E$324,3,FALSE)</f>
        <v>0942</v>
      </c>
    </row>
    <row r="651" spans="31:34" x14ac:dyDescent="0.25">
      <c r="AE651" s="118" t="s">
        <v>1978</v>
      </c>
      <c r="AF651" s="118" t="s">
        <v>1979</v>
      </c>
      <c r="AG651" s="118" t="str">
        <f t="shared" si="70"/>
        <v>A679078</v>
      </c>
      <c r="AH651" s="118" t="str">
        <f>VLOOKUP(AG651,[1]AKT!$C$4:$E$324,3,FALSE)</f>
        <v>0942</v>
      </c>
    </row>
    <row r="652" spans="31:34" x14ac:dyDescent="0.25">
      <c r="AE652" s="118" t="s">
        <v>1980</v>
      </c>
      <c r="AF652" s="118" t="s">
        <v>1981</v>
      </c>
      <c r="AG652" s="118" t="str">
        <f t="shared" si="70"/>
        <v>A679078</v>
      </c>
      <c r="AH652" s="118" t="str">
        <f>VLOOKUP(AG652,[1]AKT!$C$4:$E$324,3,FALSE)</f>
        <v>0942</v>
      </c>
    </row>
    <row r="653" spans="31:34" x14ac:dyDescent="0.25">
      <c r="AE653" s="118" t="s">
        <v>1982</v>
      </c>
      <c r="AF653" s="118" t="s">
        <v>1983</v>
      </c>
      <c r="AG653" s="118" t="str">
        <f t="shared" si="70"/>
        <v>A679078</v>
      </c>
      <c r="AH653" s="118" t="str">
        <f>VLOOKUP(AG653,[1]AKT!$C$4:$E$324,3,FALSE)</f>
        <v>0942</v>
      </c>
    </row>
    <row r="654" spans="31:34" x14ac:dyDescent="0.25">
      <c r="AE654" s="118" t="s">
        <v>1984</v>
      </c>
      <c r="AF654" s="118" t="s">
        <v>1985</v>
      </c>
      <c r="AG654" s="118" t="str">
        <f t="shared" si="70"/>
        <v>A679078</v>
      </c>
      <c r="AH654" s="118" t="str">
        <f>VLOOKUP(AG654,[1]AKT!$C$4:$E$324,3,FALSE)</f>
        <v>0942</v>
      </c>
    </row>
    <row r="655" spans="31:34" x14ac:dyDescent="0.25">
      <c r="AE655" s="118" t="s">
        <v>1986</v>
      </c>
      <c r="AF655" s="118" t="s">
        <v>1987</v>
      </c>
      <c r="AG655" s="118" t="str">
        <f t="shared" si="70"/>
        <v>A679078</v>
      </c>
      <c r="AH655" s="118" t="str">
        <f>VLOOKUP(AG655,[1]AKT!$C$4:$E$324,3,FALSE)</f>
        <v>0942</v>
      </c>
    </row>
    <row r="656" spans="31:34" x14ac:dyDescent="0.25">
      <c r="AE656" s="118" t="s">
        <v>1988</v>
      </c>
      <c r="AF656" s="118" t="s">
        <v>1989</v>
      </c>
      <c r="AG656" s="118" t="str">
        <f t="shared" si="70"/>
        <v>A679078</v>
      </c>
      <c r="AH656" s="118" t="str">
        <f>VLOOKUP(AG656,[1]AKT!$C$4:$E$324,3,FALSE)</f>
        <v>0942</v>
      </c>
    </row>
    <row r="657" spans="31:34" x14ac:dyDescent="0.25">
      <c r="AE657" s="118" t="s">
        <v>1990</v>
      </c>
      <c r="AF657" s="118" t="s">
        <v>1991</v>
      </c>
      <c r="AG657" s="118" t="str">
        <f t="shared" si="70"/>
        <v>A679078</v>
      </c>
      <c r="AH657" s="118" t="str">
        <f>VLOOKUP(AG657,[1]AKT!$C$4:$E$324,3,FALSE)</f>
        <v>0942</v>
      </c>
    </row>
    <row r="658" spans="31:34" x14ac:dyDescent="0.25">
      <c r="AE658" s="118" t="s">
        <v>1992</v>
      </c>
      <c r="AF658" s="118" t="s">
        <v>1993</v>
      </c>
      <c r="AG658" s="118" t="str">
        <f t="shared" si="70"/>
        <v>A679078</v>
      </c>
      <c r="AH658" s="118" t="str">
        <f>VLOOKUP(AG658,[1]AKT!$C$4:$E$324,3,FALSE)</f>
        <v>0942</v>
      </c>
    </row>
    <row r="659" spans="31:34" x14ac:dyDescent="0.25">
      <c r="AE659" s="118" t="s">
        <v>1994</v>
      </c>
      <c r="AF659" s="118" t="s">
        <v>1995</v>
      </c>
      <c r="AG659" s="118" t="str">
        <f t="shared" si="70"/>
        <v>A679078</v>
      </c>
      <c r="AH659" s="118" t="str">
        <f>VLOOKUP(AG659,[1]AKT!$C$4:$E$324,3,FALSE)</f>
        <v>0942</v>
      </c>
    </row>
    <row r="660" spans="31:34" x14ac:dyDescent="0.25">
      <c r="AE660" s="118" t="s">
        <v>1996</v>
      </c>
      <c r="AF660" s="118" t="s">
        <v>1997</v>
      </c>
      <c r="AG660" s="118" t="str">
        <f t="shared" si="70"/>
        <v>A679078</v>
      </c>
      <c r="AH660" s="118" t="str">
        <f>VLOOKUP(AG660,[1]AKT!$C$4:$E$324,3,FALSE)</f>
        <v>0942</v>
      </c>
    </row>
    <row r="661" spans="31:34" x14ac:dyDescent="0.25">
      <c r="AE661" s="118" t="s">
        <v>1998</v>
      </c>
      <c r="AF661" s="118" t="s">
        <v>1999</v>
      </c>
      <c r="AG661" s="118" t="str">
        <f t="shared" si="70"/>
        <v>A679078</v>
      </c>
      <c r="AH661" s="118" t="str">
        <f>VLOOKUP(AG661,[1]AKT!$C$4:$E$324,3,FALSE)</f>
        <v>0942</v>
      </c>
    </row>
    <row r="662" spans="31:34" x14ac:dyDescent="0.25">
      <c r="AE662" s="118" t="s">
        <v>2000</v>
      </c>
      <c r="AF662" s="118" t="s">
        <v>2001</v>
      </c>
      <c r="AG662" s="118" t="str">
        <f t="shared" si="70"/>
        <v>A679078</v>
      </c>
      <c r="AH662" s="118" t="str">
        <f>VLOOKUP(AG662,[1]AKT!$C$4:$E$324,3,FALSE)</f>
        <v>0942</v>
      </c>
    </row>
    <row r="663" spans="31:34" x14ac:dyDescent="0.25">
      <c r="AE663" s="118" t="s">
        <v>2002</v>
      </c>
      <c r="AF663" s="118" t="s">
        <v>2003</v>
      </c>
      <c r="AG663" s="118" t="str">
        <f t="shared" si="70"/>
        <v>A679078</v>
      </c>
      <c r="AH663" s="118" t="str">
        <f>VLOOKUP(AG663,[1]AKT!$C$4:$E$324,3,FALSE)</f>
        <v>0942</v>
      </c>
    </row>
    <row r="664" spans="31:34" x14ac:dyDescent="0.25">
      <c r="AE664" s="118" t="s">
        <v>2004</v>
      </c>
      <c r="AF664" s="118" t="s">
        <v>2005</v>
      </c>
      <c r="AG664" s="118" t="str">
        <f t="shared" si="70"/>
        <v>A679078</v>
      </c>
      <c r="AH664" s="118" t="str">
        <f>VLOOKUP(AG664,[1]AKT!$C$4:$E$324,3,FALSE)</f>
        <v>0942</v>
      </c>
    </row>
    <row r="665" spans="31:34" x14ac:dyDescent="0.25">
      <c r="AE665" s="118" t="s">
        <v>2006</v>
      </c>
      <c r="AF665" s="118" t="s">
        <v>2007</v>
      </c>
      <c r="AG665" s="118" t="str">
        <f t="shared" si="70"/>
        <v>A679078</v>
      </c>
      <c r="AH665" s="118" t="str">
        <f>VLOOKUP(AG665,[1]AKT!$C$4:$E$324,3,FALSE)</f>
        <v>0942</v>
      </c>
    </row>
    <row r="666" spans="31:34" x14ac:dyDescent="0.25">
      <c r="AE666" s="118" t="s">
        <v>2008</v>
      </c>
      <c r="AF666" s="118" t="s">
        <v>2009</v>
      </c>
      <c r="AG666" s="118" t="str">
        <f t="shared" si="70"/>
        <v>A679078</v>
      </c>
      <c r="AH666" s="118" t="str">
        <f>VLOOKUP(AG666,[1]AKT!$C$4:$E$324,3,FALSE)</f>
        <v>0942</v>
      </c>
    </row>
    <row r="667" spans="31:34" x14ac:dyDescent="0.25">
      <c r="AE667" s="118" t="s">
        <v>2010</v>
      </c>
      <c r="AF667" s="118" t="s">
        <v>2011</v>
      </c>
      <c r="AG667" s="118" t="str">
        <f t="shared" si="70"/>
        <v>A679078</v>
      </c>
      <c r="AH667" s="118" t="str">
        <f>VLOOKUP(AG667,[1]AKT!$C$4:$E$324,3,FALSE)</f>
        <v>0942</v>
      </c>
    </row>
    <row r="668" spans="31:34" x14ac:dyDescent="0.25">
      <c r="AE668" s="118" t="s">
        <v>2012</v>
      </c>
      <c r="AF668" s="118" t="s">
        <v>2013</v>
      </c>
      <c r="AG668" s="118" t="str">
        <f t="shared" si="70"/>
        <v>A679078</v>
      </c>
      <c r="AH668" s="118" t="str">
        <f>VLOOKUP(AG668,[1]AKT!$C$4:$E$324,3,FALSE)</f>
        <v>0942</v>
      </c>
    </row>
    <row r="669" spans="31:34" x14ac:dyDescent="0.25">
      <c r="AE669" s="118" t="s">
        <v>2014</v>
      </c>
      <c r="AF669" s="118" t="s">
        <v>2015</v>
      </c>
      <c r="AG669" s="118" t="str">
        <f t="shared" si="70"/>
        <v>A679078</v>
      </c>
      <c r="AH669" s="118" t="str">
        <f>VLOOKUP(AG669,[1]AKT!$C$4:$E$324,3,FALSE)</f>
        <v>0942</v>
      </c>
    </row>
    <row r="670" spans="31:34" x14ac:dyDescent="0.25">
      <c r="AE670" s="118" t="s">
        <v>2016</v>
      </c>
      <c r="AF670" s="118" t="s">
        <v>2017</v>
      </c>
      <c r="AG670" s="118" t="str">
        <f t="shared" si="70"/>
        <v>A679078</v>
      </c>
      <c r="AH670" s="118" t="str">
        <f>VLOOKUP(AG670,[1]AKT!$C$4:$E$324,3,FALSE)</f>
        <v>0942</v>
      </c>
    </row>
    <row r="671" spans="31:34" x14ac:dyDescent="0.25">
      <c r="AE671" s="118" t="s">
        <v>2018</v>
      </c>
      <c r="AF671" s="118" t="s">
        <v>2019</v>
      </c>
      <c r="AG671" s="118" t="str">
        <f t="shared" si="70"/>
        <v>A679078</v>
      </c>
      <c r="AH671" s="118" t="str">
        <f>VLOOKUP(AG671,[1]AKT!$C$4:$E$324,3,FALSE)</f>
        <v>0942</v>
      </c>
    </row>
    <row r="672" spans="31:34" x14ac:dyDescent="0.25">
      <c r="AE672" s="118" t="s">
        <v>2020</v>
      </c>
      <c r="AF672" s="118" t="s">
        <v>2021</v>
      </c>
      <c r="AG672" s="118" t="str">
        <f t="shared" si="70"/>
        <v>A679078</v>
      </c>
      <c r="AH672" s="118" t="str">
        <f>VLOOKUP(AG672,[1]AKT!$C$4:$E$324,3,FALSE)</f>
        <v>0942</v>
      </c>
    </row>
    <row r="673" spans="31:34" x14ac:dyDescent="0.25">
      <c r="AE673" s="118" t="s">
        <v>2022</v>
      </c>
      <c r="AF673" s="118" t="s">
        <v>2023</v>
      </c>
      <c r="AG673" s="118" t="str">
        <f t="shared" si="70"/>
        <v>A679078</v>
      </c>
      <c r="AH673" s="118" t="str">
        <f>VLOOKUP(AG673,[1]AKT!$C$4:$E$324,3,FALSE)</f>
        <v>0942</v>
      </c>
    </row>
    <row r="674" spans="31:34" x14ac:dyDescent="0.25">
      <c r="AE674" s="118" t="s">
        <v>2024</v>
      </c>
      <c r="AF674" s="118" t="s">
        <v>2025</v>
      </c>
      <c r="AG674" s="118" t="str">
        <f t="shared" si="70"/>
        <v>A679078</v>
      </c>
      <c r="AH674" s="118" t="str">
        <f>VLOOKUP(AG674,[1]AKT!$C$4:$E$324,3,FALSE)</f>
        <v>0942</v>
      </c>
    </row>
    <row r="675" spans="31:34" x14ac:dyDescent="0.25">
      <c r="AE675" s="118" t="s">
        <v>2026</v>
      </c>
      <c r="AF675" s="118" t="s">
        <v>2027</v>
      </c>
      <c r="AG675" s="118" t="str">
        <f t="shared" si="70"/>
        <v>A679078</v>
      </c>
      <c r="AH675" s="118" t="str">
        <f>VLOOKUP(AG675,[1]AKT!$C$4:$E$324,3,FALSE)</f>
        <v>0942</v>
      </c>
    </row>
    <row r="676" spans="31:34" x14ac:dyDescent="0.25">
      <c r="AE676" s="118" t="s">
        <v>2028</v>
      </c>
      <c r="AF676" s="118" t="s">
        <v>2029</v>
      </c>
      <c r="AG676" s="118" t="str">
        <f t="shared" si="70"/>
        <v>A679078</v>
      </c>
      <c r="AH676" s="118" t="str">
        <f>VLOOKUP(AG676,[1]AKT!$C$4:$E$324,3,FALSE)</f>
        <v>0942</v>
      </c>
    </row>
    <row r="677" spans="31:34" x14ac:dyDescent="0.25">
      <c r="AE677" s="118" t="s">
        <v>2030</v>
      </c>
      <c r="AF677" s="118" t="s">
        <v>2031</v>
      </c>
      <c r="AG677" s="118" t="str">
        <f t="shared" si="70"/>
        <v>A679078</v>
      </c>
      <c r="AH677" s="118" t="str">
        <f>VLOOKUP(AG677,[1]AKT!$C$4:$E$324,3,FALSE)</f>
        <v>0942</v>
      </c>
    </row>
    <row r="678" spans="31:34" x14ac:dyDescent="0.25">
      <c r="AE678" s="118" t="s">
        <v>2032</v>
      </c>
      <c r="AF678" s="118" t="s">
        <v>2033</v>
      </c>
      <c r="AG678" s="118" t="str">
        <f t="shared" si="70"/>
        <v>A679078</v>
      </c>
      <c r="AH678" s="118" t="str">
        <f>VLOOKUP(AG678,[1]AKT!$C$4:$E$324,3,FALSE)</f>
        <v>0942</v>
      </c>
    </row>
    <row r="679" spans="31:34" x14ac:dyDescent="0.25">
      <c r="AE679" s="118" t="s">
        <v>2034</v>
      </c>
      <c r="AF679" s="118" t="s">
        <v>2035</v>
      </c>
      <c r="AG679" s="118" t="str">
        <f t="shared" si="70"/>
        <v>A679078</v>
      </c>
      <c r="AH679" s="118" t="str">
        <f>VLOOKUP(AG679,[1]AKT!$C$4:$E$324,3,FALSE)</f>
        <v>0942</v>
      </c>
    </row>
    <row r="680" spans="31:34" x14ac:dyDescent="0.25">
      <c r="AE680" s="118" t="s">
        <v>2036</v>
      </c>
      <c r="AF680" s="118" t="s">
        <v>2037</v>
      </c>
      <c r="AG680" s="118" t="str">
        <f t="shared" si="70"/>
        <v>A679078</v>
      </c>
      <c r="AH680" s="118" t="str">
        <f>VLOOKUP(AG680,[1]AKT!$C$4:$E$324,3,FALSE)</f>
        <v>0942</v>
      </c>
    </row>
    <row r="681" spans="31:34" x14ac:dyDescent="0.25">
      <c r="AE681" s="118" t="s">
        <v>2038</v>
      </c>
      <c r="AF681" s="118" t="s">
        <v>2039</v>
      </c>
      <c r="AG681" s="118" t="str">
        <f t="shared" si="70"/>
        <v>A679078</v>
      </c>
      <c r="AH681" s="118" t="str">
        <f>VLOOKUP(AG681,[1]AKT!$C$4:$E$324,3,FALSE)</f>
        <v>0942</v>
      </c>
    </row>
    <row r="682" spans="31:34" x14ac:dyDescent="0.25">
      <c r="AE682" s="118" t="s">
        <v>2040</v>
      </c>
      <c r="AF682" s="118" t="s">
        <v>2041</v>
      </c>
      <c r="AG682" s="118" t="str">
        <f t="shared" si="70"/>
        <v>A679078</v>
      </c>
      <c r="AH682" s="118" t="str">
        <f>VLOOKUP(AG682,[1]AKT!$C$4:$E$324,3,FALSE)</f>
        <v>0942</v>
      </c>
    </row>
    <row r="683" spans="31:34" x14ac:dyDescent="0.25">
      <c r="AE683" s="118" t="s">
        <v>2042</v>
      </c>
      <c r="AF683" s="118" t="s">
        <v>2043</v>
      </c>
      <c r="AG683" s="118" t="str">
        <f t="shared" si="70"/>
        <v>A679078</v>
      </c>
      <c r="AH683" s="118" t="str">
        <f>VLOOKUP(AG683,[1]AKT!$C$4:$E$324,3,FALSE)</f>
        <v>0942</v>
      </c>
    </row>
    <row r="684" spans="31:34" x14ac:dyDescent="0.25">
      <c r="AE684" s="118" t="s">
        <v>2044</v>
      </c>
      <c r="AF684" s="118" t="s">
        <v>2045</v>
      </c>
      <c r="AG684" s="118" t="str">
        <f t="shared" si="70"/>
        <v>A679078</v>
      </c>
      <c r="AH684" s="118" t="str">
        <f>VLOOKUP(AG684,[1]AKT!$C$4:$E$324,3,FALSE)</f>
        <v>0942</v>
      </c>
    </row>
    <row r="685" spans="31:34" x14ac:dyDescent="0.25">
      <c r="AE685" s="118" t="s">
        <v>2046</v>
      </c>
      <c r="AF685" s="118" t="s">
        <v>2047</v>
      </c>
      <c r="AG685" s="118" t="str">
        <f t="shared" si="70"/>
        <v>A679078</v>
      </c>
      <c r="AH685" s="118" t="str">
        <f>VLOOKUP(AG685,[1]AKT!$C$4:$E$324,3,FALSE)</f>
        <v>0942</v>
      </c>
    </row>
    <row r="686" spans="31:34" x14ac:dyDescent="0.25">
      <c r="AE686" s="118" t="s">
        <v>2048</v>
      </c>
      <c r="AF686" s="118" t="s">
        <v>2049</v>
      </c>
      <c r="AG686" s="118" t="str">
        <f t="shared" si="70"/>
        <v>A679078</v>
      </c>
      <c r="AH686" s="118" t="str">
        <f>VLOOKUP(AG686,[1]AKT!$C$4:$E$324,3,FALSE)</f>
        <v>0942</v>
      </c>
    </row>
    <row r="687" spans="31:34" x14ac:dyDescent="0.25">
      <c r="AE687" s="118" t="s">
        <v>2050</v>
      </c>
      <c r="AF687" s="118" t="s">
        <v>2051</v>
      </c>
      <c r="AG687" s="118" t="str">
        <f t="shared" si="70"/>
        <v>A679078</v>
      </c>
      <c r="AH687" s="118" t="str">
        <f>VLOOKUP(AG687,[1]AKT!$C$4:$E$324,3,FALSE)</f>
        <v>0942</v>
      </c>
    </row>
    <row r="688" spans="31:34" x14ac:dyDescent="0.25">
      <c r="AE688" s="118" t="s">
        <v>2052</v>
      </c>
      <c r="AF688" s="118" t="s">
        <v>2053</v>
      </c>
      <c r="AG688" s="118" t="str">
        <f t="shared" si="70"/>
        <v>A679078</v>
      </c>
      <c r="AH688" s="118" t="str">
        <f>VLOOKUP(AG688,[1]AKT!$C$4:$E$324,3,FALSE)</f>
        <v>0942</v>
      </c>
    </row>
    <row r="689" spans="31:34" x14ac:dyDescent="0.25">
      <c r="AE689" s="118" t="s">
        <v>2054</v>
      </c>
      <c r="AF689" s="118" t="s">
        <v>2055</v>
      </c>
      <c r="AG689" s="118" t="str">
        <f t="shared" si="70"/>
        <v>A679078</v>
      </c>
      <c r="AH689" s="118" t="str">
        <f>VLOOKUP(AG689,[1]AKT!$C$4:$E$324,3,FALSE)</f>
        <v>0942</v>
      </c>
    </row>
    <row r="690" spans="31:34" x14ac:dyDescent="0.25">
      <c r="AE690" s="118" t="s">
        <v>2056</v>
      </c>
      <c r="AF690" s="118" t="s">
        <v>2057</v>
      </c>
      <c r="AG690" s="118" t="str">
        <f t="shared" si="70"/>
        <v>A679078</v>
      </c>
      <c r="AH690" s="118" t="str">
        <f>VLOOKUP(AG690,[1]AKT!$C$4:$E$324,3,FALSE)</f>
        <v>0942</v>
      </c>
    </row>
    <row r="691" spans="31:34" x14ac:dyDescent="0.25">
      <c r="AE691" s="118" t="s">
        <v>2058</v>
      </c>
      <c r="AF691" s="118" t="s">
        <v>2059</v>
      </c>
      <c r="AG691" s="118" t="str">
        <f t="shared" si="70"/>
        <v>A679078</v>
      </c>
      <c r="AH691" s="118" t="str">
        <f>VLOOKUP(AG691,[1]AKT!$C$4:$E$324,3,FALSE)</f>
        <v>0942</v>
      </c>
    </row>
    <row r="692" spans="31:34" x14ac:dyDescent="0.25">
      <c r="AE692" s="118" t="s">
        <v>2060</v>
      </c>
      <c r="AF692" s="118" t="s">
        <v>2061</v>
      </c>
      <c r="AG692" s="118" t="str">
        <f t="shared" si="70"/>
        <v>A679078</v>
      </c>
      <c r="AH692" s="118" t="str">
        <f>VLOOKUP(AG692,[1]AKT!$C$4:$E$324,3,FALSE)</f>
        <v>0942</v>
      </c>
    </row>
    <row r="693" spans="31:34" x14ac:dyDescent="0.25">
      <c r="AE693" s="118" t="s">
        <v>2062</v>
      </c>
      <c r="AF693" s="118" t="s">
        <v>2063</v>
      </c>
      <c r="AG693" s="118" t="str">
        <f t="shared" si="70"/>
        <v>A679078</v>
      </c>
      <c r="AH693" s="118" t="str">
        <f>VLOOKUP(AG693,[1]AKT!$C$4:$E$324,3,FALSE)</f>
        <v>0942</v>
      </c>
    </row>
    <row r="694" spans="31:34" x14ac:dyDescent="0.25">
      <c r="AE694" s="118" t="s">
        <v>2064</v>
      </c>
      <c r="AF694" s="118" t="s">
        <v>2065</v>
      </c>
      <c r="AG694" s="118" t="str">
        <f t="shared" si="70"/>
        <v>A679078</v>
      </c>
      <c r="AH694" s="118" t="str">
        <f>VLOOKUP(AG694,[1]AKT!$C$4:$E$324,3,FALSE)</f>
        <v>0942</v>
      </c>
    </row>
    <row r="695" spans="31:34" x14ac:dyDescent="0.25">
      <c r="AE695" s="118" t="s">
        <v>2066</v>
      </c>
      <c r="AF695" s="118" t="s">
        <v>2067</v>
      </c>
      <c r="AG695" s="118" t="str">
        <f t="shared" si="70"/>
        <v>A679078</v>
      </c>
      <c r="AH695" s="118" t="str">
        <f>VLOOKUP(AG695,[1]AKT!$C$4:$E$324,3,FALSE)</f>
        <v>0942</v>
      </c>
    </row>
    <row r="696" spans="31:34" x14ac:dyDescent="0.25">
      <c r="AE696" s="118" t="s">
        <v>2068</v>
      </c>
      <c r="AF696" s="118" t="s">
        <v>2069</v>
      </c>
      <c r="AG696" s="118" t="str">
        <f t="shared" si="70"/>
        <v>A679078</v>
      </c>
      <c r="AH696" s="118" t="str">
        <f>VLOOKUP(AG696,[1]AKT!$C$4:$E$324,3,FALSE)</f>
        <v>0942</v>
      </c>
    </row>
    <row r="697" spans="31:34" x14ac:dyDescent="0.25">
      <c r="AE697" s="118" t="s">
        <v>2070</v>
      </c>
      <c r="AF697" s="118" t="s">
        <v>2071</v>
      </c>
      <c r="AG697" s="118" t="str">
        <f t="shared" si="70"/>
        <v>A679078</v>
      </c>
      <c r="AH697" s="118" t="str">
        <f>VLOOKUP(AG697,[1]AKT!$C$4:$E$324,3,FALSE)</f>
        <v>0942</v>
      </c>
    </row>
    <row r="698" spans="31:34" x14ac:dyDescent="0.25">
      <c r="AE698" s="118" t="s">
        <v>2072</v>
      </c>
      <c r="AF698" s="118" t="s">
        <v>2073</v>
      </c>
      <c r="AG698" s="118" t="str">
        <f t="shared" si="70"/>
        <v>A679078</v>
      </c>
      <c r="AH698" s="118" t="str">
        <f>VLOOKUP(AG698,[1]AKT!$C$4:$E$324,3,FALSE)</f>
        <v>0942</v>
      </c>
    </row>
    <row r="699" spans="31:34" x14ac:dyDescent="0.25">
      <c r="AE699" s="118" t="s">
        <v>2074</v>
      </c>
      <c r="AF699" s="118" t="s">
        <v>2075</v>
      </c>
      <c r="AG699" s="118" t="str">
        <f t="shared" si="70"/>
        <v>A679078</v>
      </c>
      <c r="AH699" s="118" t="str">
        <f>VLOOKUP(AG699,[1]AKT!$C$4:$E$324,3,FALSE)</f>
        <v>0942</v>
      </c>
    </row>
    <row r="700" spans="31:34" x14ac:dyDescent="0.25">
      <c r="AE700" s="118" t="s">
        <v>2076</v>
      </c>
      <c r="AF700" s="118" t="s">
        <v>2077</v>
      </c>
      <c r="AG700" s="118" t="str">
        <f t="shared" si="70"/>
        <v>A679078</v>
      </c>
      <c r="AH700" s="118" t="str">
        <f>VLOOKUP(AG700,[1]AKT!$C$4:$E$324,3,FALSE)</f>
        <v>0942</v>
      </c>
    </row>
    <row r="701" spans="31:34" x14ac:dyDescent="0.25">
      <c r="AE701" s="118" t="s">
        <v>2078</v>
      </c>
      <c r="AF701" s="118" t="s">
        <v>2079</v>
      </c>
      <c r="AG701" s="118" t="str">
        <f t="shared" si="70"/>
        <v>A679078</v>
      </c>
      <c r="AH701" s="118" t="str">
        <f>VLOOKUP(AG701,[1]AKT!$C$4:$E$324,3,FALSE)</f>
        <v>0942</v>
      </c>
    </row>
    <row r="702" spans="31:34" x14ac:dyDescent="0.25">
      <c r="AE702" s="118" t="s">
        <v>2080</v>
      </c>
      <c r="AF702" s="118" t="s">
        <v>2081</v>
      </c>
      <c r="AG702" s="118" t="str">
        <f t="shared" si="70"/>
        <v>A679078</v>
      </c>
      <c r="AH702" s="118" t="str">
        <f>VLOOKUP(AG702,[1]AKT!$C$4:$E$324,3,FALSE)</f>
        <v>0942</v>
      </c>
    </row>
    <row r="703" spans="31:34" x14ac:dyDescent="0.25">
      <c r="AE703" s="118" t="s">
        <v>2082</v>
      </c>
      <c r="AF703" s="118" t="s">
        <v>2083</v>
      </c>
      <c r="AG703" s="118" t="str">
        <f t="shared" si="70"/>
        <v>A679078</v>
      </c>
      <c r="AH703" s="118" t="str">
        <f>VLOOKUP(AG703,[1]AKT!$C$4:$E$324,3,FALSE)</f>
        <v>0942</v>
      </c>
    </row>
    <row r="704" spans="31:34" x14ac:dyDescent="0.25">
      <c r="AE704" s="118" t="s">
        <v>2084</v>
      </c>
      <c r="AF704" s="118" t="s">
        <v>2085</v>
      </c>
      <c r="AG704" s="118" t="str">
        <f t="shared" si="70"/>
        <v>A679078</v>
      </c>
      <c r="AH704" s="118" t="str">
        <f>VLOOKUP(AG704,[1]AKT!$C$4:$E$324,3,FALSE)</f>
        <v>0942</v>
      </c>
    </row>
    <row r="705" spans="31:34" x14ac:dyDescent="0.25">
      <c r="AE705" s="118" t="s">
        <v>2086</v>
      </c>
      <c r="AF705" s="118" t="s">
        <v>2087</v>
      </c>
      <c r="AG705" s="118" t="str">
        <f t="shared" si="70"/>
        <v>A679078</v>
      </c>
      <c r="AH705" s="118" t="str">
        <f>VLOOKUP(AG705,[1]AKT!$C$4:$E$324,3,FALSE)</f>
        <v>0942</v>
      </c>
    </row>
    <row r="706" spans="31:34" x14ac:dyDescent="0.25">
      <c r="AE706" s="118" t="s">
        <v>2088</v>
      </c>
      <c r="AF706" s="118" t="s">
        <v>2089</v>
      </c>
      <c r="AG706" s="118" t="str">
        <f t="shared" si="70"/>
        <v>A679078</v>
      </c>
      <c r="AH706" s="118" t="str">
        <f>VLOOKUP(AG706,[1]AKT!$C$4:$E$324,3,FALSE)</f>
        <v>0942</v>
      </c>
    </row>
    <row r="707" spans="31:34" x14ac:dyDescent="0.25">
      <c r="AE707" s="118" t="s">
        <v>2090</v>
      </c>
      <c r="AF707" s="118" t="s">
        <v>2091</v>
      </c>
      <c r="AG707" s="118" t="str">
        <f t="shared" si="70"/>
        <v>A679078</v>
      </c>
      <c r="AH707" s="118" t="str">
        <f>VLOOKUP(AG707,[1]AKT!$C$4:$E$324,3,FALSE)</f>
        <v>0942</v>
      </c>
    </row>
    <row r="708" spans="31:34" x14ac:dyDescent="0.25">
      <c r="AE708" s="118" t="s">
        <v>2092</v>
      </c>
      <c r="AF708" s="118" t="s">
        <v>2093</v>
      </c>
      <c r="AG708" s="118" t="str">
        <f t="shared" si="70"/>
        <v>A679078</v>
      </c>
      <c r="AH708" s="118" t="str">
        <f>VLOOKUP(AG708,[1]AKT!$C$4:$E$324,3,FALSE)</f>
        <v>0942</v>
      </c>
    </row>
    <row r="709" spans="31:34" x14ac:dyDescent="0.25">
      <c r="AE709" s="118" t="s">
        <v>2094</v>
      </c>
      <c r="AF709" s="118" t="s">
        <v>2095</v>
      </c>
      <c r="AG709" s="118" t="str">
        <f t="shared" si="70"/>
        <v>A679078</v>
      </c>
      <c r="AH709" s="118" t="str">
        <f>VLOOKUP(AG709,[1]AKT!$C$4:$E$324,3,FALSE)</f>
        <v>0942</v>
      </c>
    </row>
    <row r="710" spans="31:34" x14ac:dyDescent="0.25">
      <c r="AE710" s="118" t="s">
        <v>2096</v>
      </c>
      <c r="AF710" s="118" t="s">
        <v>2097</v>
      </c>
      <c r="AG710" s="118" t="str">
        <f t="shared" si="70"/>
        <v>A679078</v>
      </c>
      <c r="AH710" s="118" t="str">
        <f>VLOOKUP(AG710,[1]AKT!$C$4:$E$324,3,FALSE)</f>
        <v>0942</v>
      </c>
    </row>
    <row r="711" spans="31:34" x14ac:dyDescent="0.25">
      <c r="AE711" s="118" t="s">
        <v>2098</v>
      </c>
      <c r="AF711" s="118" t="s">
        <v>2099</v>
      </c>
      <c r="AG711" s="118" t="str">
        <f t="shared" si="70"/>
        <v>A679078</v>
      </c>
      <c r="AH711" s="118" t="str">
        <f>VLOOKUP(AG711,[1]AKT!$C$4:$E$324,3,FALSE)</f>
        <v>0942</v>
      </c>
    </row>
    <row r="712" spans="31:34" x14ac:dyDescent="0.25">
      <c r="AE712" s="118" t="s">
        <v>2100</v>
      </c>
      <c r="AF712" s="118" t="s">
        <v>2101</v>
      </c>
      <c r="AG712" s="118" t="str">
        <f t="shared" ref="AG712:AG775" si="71">LEFT(AE712,7)</f>
        <v>A679078</v>
      </c>
      <c r="AH712" s="118" t="str">
        <f>VLOOKUP(AG712,[1]AKT!$C$4:$E$324,3,FALSE)</f>
        <v>0942</v>
      </c>
    </row>
    <row r="713" spans="31:34" x14ac:dyDescent="0.25">
      <c r="AE713" s="118" t="s">
        <v>2102</v>
      </c>
      <c r="AF713" s="118" t="s">
        <v>2103</v>
      </c>
      <c r="AG713" s="118" t="str">
        <f t="shared" si="71"/>
        <v>A679078</v>
      </c>
      <c r="AH713" s="118" t="str">
        <f>VLOOKUP(AG713,[1]AKT!$C$4:$E$324,3,FALSE)</f>
        <v>0942</v>
      </c>
    </row>
    <row r="714" spans="31:34" x14ac:dyDescent="0.25">
      <c r="AE714" s="118" t="s">
        <v>2104</v>
      </c>
      <c r="AF714" s="118" t="s">
        <v>2105</v>
      </c>
      <c r="AG714" s="118" t="str">
        <f t="shared" si="71"/>
        <v>A679078</v>
      </c>
      <c r="AH714" s="118" t="str">
        <f>VLOOKUP(AG714,[1]AKT!$C$4:$E$324,3,FALSE)</f>
        <v>0942</v>
      </c>
    </row>
    <row r="715" spans="31:34" x14ac:dyDescent="0.25">
      <c r="AE715" s="118" t="s">
        <v>2106</v>
      </c>
      <c r="AF715" s="118" t="s">
        <v>2107</v>
      </c>
      <c r="AG715" s="118" t="str">
        <f t="shared" si="71"/>
        <v>A679078</v>
      </c>
      <c r="AH715" s="118" t="str">
        <f>VLOOKUP(AG715,[1]AKT!$C$4:$E$324,3,FALSE)</f>
        <v>0942</v>
      </c>
    </row>
    <row r="716" spans="31:34" x14ac:dyDescent="0.25">
      <c r="AE716" s="118" t="s">
        <v>2108</v>
      </c>
      <c r="AF716" s="118" t="s">
        <v>2109</v>
      </c>
      <c r="AG716" s="118" t="str">
        <f t="shared" si="71"/>
        <v>A679078</v>
      </c>
      <c r="AH716" s="118" t="str">
        <f>VLOOKUP(AG716,[1]AKT!$C$4:$E$324,3,FALSE)</f>
        <v>0942</v>
      </c>
    </row>
    <row r="717" spans="31:34" x14ac:dyDescent="0.25">
      <c r="AE717" s="118" t="s">
        <v>2110</v>
      </c>
      <c r="AF717" s="118" t="s">
        <v>2111</v>
      </c>
      <c r="AG717" s="118" t="str">
        <f t="shared" si="71"/>
        <v>A679078</v>
      </c>
      <c r="AH717" s="118" t="str">
        <f>VLOOKUP(AG717,[1]AKT!$C$4:$E$324,3,FALSE)</f>
        <v>0942</v>
      </c>
    </row>
    <row r="718" spans="31:34" x14ac:dyDescent="0.25">
      <c r="AE718" s="118" t="s">
        <v>2112</v>
      </c>
      <c r="AF718" s="118" t="s">
        <v>2113</v>
      </c>
      <c r="AG718" s="118" t="str">
        <f t="shared" si="71"/>
        <v>A679078</v>
      </c>
      <c r="AH718" s="118" t="str">
        <f>VLOOKUP(AG718,[1]AKT!$C$4:$E$324,3,FALSE)</f>
        <v>0942</v>
      </c>
    </row>
    <row r="719" spans="31:34" x14ac:dyDescent="0.25">
      <c r="AE719" s="118" t="s">
        <v>2114</v>
      </c>
      <c r="AF719" s="118" t="s">
        <v>2115</v>
      </c>
      <c r="AG719" s="118" t="str">
        <f t="shared" si="71"/>
        <v>A679078</v>
      </c>
      <c r="AH719" s="118" t="str">
        <f>VLOOKUP(AG719,[1]AKT!$C$4:$E$324,3,FALSE)</f>
        <v>0942</v>
      </c>
    </row>
    <row r="720" spans="31:34" x14ac:dyDescent="0.25">
      <c r="AE720" s="118" t="s">
        <v>2116</v>
      </c>
      <c r="AF720" s="118" t="s">
        <v>2117</v>
      </c>
      <c r="AG720" s="118" t="str">
        <f t="shared" si="71"/>
        <v>A679078</v>
      </c>
      <c r="AH720" s="118" t="str">
        <f>VLOOKUP(AG720,[1]AKT!$C$4:$E$324,3,FALSE)</f>
        <v>0942</v>
      </c>
    </row>
    <row r="721" spans="31:34" x14ac:dyDescent="0.25">
      <c r="AE721" s="118" t="s">
        <v>2118</v>
      </c>
      <c r="AF721" s="118" t="s">
        <v>2119</v>
      </c>
      <c r="AG721" s="118" t="str">
        <f t="shared" si="71"/>
        <v>A679078</v>
      </c>
      <c r="AH721" s="118" t="str">
        <f>VLOOKUP(AG721,[1]AKT!$C$4:$E$324,3,FALSE)</f>
        <v>0942</v>
      </c>
    </row>
    <row r="722" spans="31:34" x14ac:dyDescent="0.25">
      <c r="AE722" s="118" t="s">
        <v>2120</v>
      </c>
      <c r="AF722" s="118" t="s">
        <v>2121</v>
      </c>
      <c r="AG722" s="118" t="str">
        <f t="shared" si="71"/>
        <v>A679078</v>
      </c>
      <c r="AH722" s="118" t="str">
        <f>VLOOKUP(AG722,[1]AKT!$C$4:$E$324,3,FALSE)</f>
        <v>0942</v>
      </c>
    </row>
    <row r="723" spans="31:34" x14ac:dyDescent="0.25">
      <c r="AE723" s="118" t="s">
        <v>2122</v>
      </c>
      <c r="AF723" s="118" t="s">
        <v>2123</v>
      </c>
      <c r="AG723" s="118" t="str">
        <f t="shared" si="71"/>
        <v>A679078</v>
      </c>
      <c r="AH723" s="118" t="str">
        <f>VLOOKUP(AG723,[1]AKT!$C$4:$E$324,3,FALSE)</f>
        <v>0942</v>
      </c>
    </row>
    <row r="724" spans="31:34" x14ac:dyDescent="0.25">
      <c r="AE724" s="118" t="s">
        <v>2124</v>
      </c>
      <c r="AF724" s="118" t="s">
        <v>2125</v>
      </c>
      <c r="AG724" s="118" t="str">
        <f t="shared" si="71"/>
        <v>A679078</v>
      </c>
      <c r="AH724" s="118" t="str">
        <f>VLOOKUP(AG724,[1]AKT!$C$4:$E$324,3,FALSE)</f>
        <v>0942</v>
      </c>
    </row>
    <row r="725" spans="31:34" x14ac:dyDescent="0.25">
      <c r="AE725" s="118" t="s">
        <v>2126</v>
      </c>
      <c r="AF725" s="118" t="s">
        <v>2127</v>
      </c>
      <c r="AG725" s="118" t="str">
        <f t="shared" si="71"/>
        <v>A679078</v>
      </c>
      <c r="AH725" s="118" t="str">
        <f>VLOOKUP(AG725,[1]AKT!$C$4:$E$324,3,FALSE)</f>
        <v>0942</v>
      </c>
    </row>
    <row r="726" spans="31:34" x14ac:dyDescent="0.25">
      <c r="AE726" s="118" t="s">
        <v>2128</v>
      </c>
      <c r="AF726" s="118" t="s">
        <v>2129</v>
      </c>
      <c r="AG726" s="118" t="str">
        <f t="shared" si="71"/>
        <v>A679078</v>
      </c>
      <c r="AH726" s="118" t="str">
        <f>VLOOKUP(AG726,[1]AKT!$C$4:$E$324,3,FALSE)</f>
        <v>0942</v>
      </c>
    </row>
    <row r="727" spans="31:34" x14ac:dyDescent="0.25">
      <c r="AE727" s="118" t="s">
        <v>2130</v>
      </c>
      <c r="AF727" s="118" t="s">
        <v>2131</v>
      </c>
      <c r="AG727" s="118" t="str">
        <f t="shared" si="71"/>
        <v>A679078</v>
      </c>
      <c r="AH727" s="118" t="str">
        <f>VLOOKUP(AG727,[1]AKT!$C$4:$E$324,3,FALSE)</f>
        <v>0942</v>
      </c>
    </row>
    <row r="728" spans="31:34" x14ac:dyDescent="0.25">
      <c r="AE728" s="118" t="s">
        <v>2132</v>
      </c>
      <c r="AF728" s="118" t="s">
        <v>2133</v>
      </c>
      <c r="AG728" s="118" t="str">
        <f t="shared" si="71"/>
        <v>A679078</v>
      </c>
      <c r="AH728" s="118" t="str">
        <f>VLOOKUP(AG728,[1]AKT!$C$4:$E$324,3,FALSE)</f>
        <v>0942</v>
      </c>
    </row>
    <row r="729" spans="31:34" x14ac:dyDescent="0.25">
      <c r="AE729" s="118" t="s">
        <v>2134</v>
      </c>
      <c r="AF729" s="118" t="s">
        <v>2135</v>
      </c>
      <c r="AG729" s="118" t="str">
        <f t="shared" si="71"/>
        <v>A679078</v>
      </c>
      <c r="AH729" s="118" t="str">
        <f>VLOOKUP(AG729,[1]AKT!$C$4:$E$324,3,FALSE)</f>
        <v>0942</v>
      </c>
    </row>
    <row r="730" spans="31:34" x14ac:dyDescent="0.25">
      <c r="AE730" s="118" t="s">
        <v>2136</v>
      </c>
      <c r="AF730" s="118" t="s">
        <v>2137</v>
      </c>
      <c r="AG730" s="118" t="str">
        <f t="shared" si="71"/>
        <v>A679078</v>
      </c>
      <c r="AH730" s="118" t="str">
        <f>VLOOKUP(AG730,[1]AKT!$C$4:$E$324,3,FALSE)</f>
        <v>0942</v>
      </c>
    </row>
    <row r="731" spans="31:34" x14ac:dyDescent="0.25">
      <c r="AE731" s="118" t="s">
        <v>2138</v>
      </c>
      <c r="AF731" s="118" t="s">
        <v>2139</v>
      </c>
      <c r="AG731" s="118" t="str">
        <f t="shared" si="71"/>
        <v>A679078</v>
      </c>
      <c r="AH731" s="118" t="str">
        <f>VLOOKUP(AG731,[1]AKT!$C$4:$E$324,3,FALSE)</f>
        <v>0942</v>
      </c>
    </row>
    <row r="732" spans="31:34" x14ac:dyDescent="0.25">
      <c r="AE732" s="118" t="s">
        <v>2140</v>
      </c>
      <c r="AF732" s="118" t="s">
        <v>2141</v>
      </c>
      <c r="AG732" s="118" t="str">
        <f t="shared" si="71"/>
        <v>A679078</v>
      </c>
      <c r="AH732" s="118" t="str">
        <f>VLOOKUP(AG732,[1]AKT!$C$4:$E$324,3,FALSE)</f>
        <v>0942</v>
      </c>
    </row>
    <row r="733" spans="31:34" x14ac:dyDescent="0.25">
      <c r="AE733" s="118" t="s">
        <v>2142</v>
      </c>
      <c r="AF733" s="118" t="s">
        <v>2143</v>
      </c>
      <c r="AG733" s="118" t="str">
        <f t="shared" si="71"/>
        <v>A679078</v>
      </c>
      <c r="AH733" s="118" t="str">
        <f>VLOOKUP(AG733,[1]AKT!$C$4:$E$324,3,FALSE)</f>
        <v>0942</v>
      </c>
    </row>
    <row r="734" spans="31:34" x14ac:dyDescent="0.25">
      <c r="AE734" s="118" t="s">
        <v>2144</v>
      </c>
      <c r="AF734" s="118" t="s">
        <v>2145</v>
      </c>
      <c r="AG734" s="118" t="str">
        <f t="shared" si="71"/>
        <v>A679078</v>
      </c>
      <c r="AH734" s="118" t="str">
        <f>VLOOKUP(AG734,[1]AKT!$C$4:$E$324,3,FALSE)</f>
        <v>0942</v>
      </c>
    </row>
    <row r="735" spans="31:34" x14ac:dyDescent="0.25">
      <c r="AE735" s="118" t="s">
        <v>2146</v>
      </c>
      <c r="AF735" s="118" t="s">
        <v>2147</v>
      </c>
      <c r="AG735" s="118" t="str">
        <f t="shared" si="71"/>
        <v>A679078</v>
      </c>
      <c r="AH735" s="118" t="str">
        <f>VLOOKUP(AG735,[1]AKT!$C$4:$E$324,3,FALSE)</f>
        <v>0942</v>
      </c>
    </row>
    <row r="736" spans="31:34" x14ac:dyDescent="0.25">
      <c r="AE736" s="118" t="s">
        <v>2148</v>
      </c>
      <c r="AF736" s="118" t="s">
        <v>2149</v>
      </c>
      <c r="AG736" s="118" t="str">
        <f t="shared" si="71"/>
        <v>A679078</v>
      </c>
      <c r="AH736" s="118" t="str">
        <f>VLOOKUP(AG736,[1]AKT!$C$4:$E$324,3,FALSE)</f>
        <v>0942</v>
      </c>
    </row>
    <row r="737" spans="31:34" x14ac:dyDescent="0.25">
      <c r="AE737" s="118" t="s">
        <v>2150</v>
      </c>
      <c r="AF737" s="118" t="s">
        <v>2151</v>
      </c>
      <c r="AG737" s="118" t="str">
        <f t="shared" si="71"/>
        <v>A679078</v>
      </c>
      <c r="AH737" s="118" t="str">
        <f>VLOOKUP(AG737,[1]AKT!$C$4:$E$324,3,FALSE)</f>
        <v>0942</v>
      </c>
    </row>
    <row r="738" spans="31:34" x14ac:dyDescent="0.25">
      <c r="AE738" s="118" t="s">
        <v>2152</v>
      </c>
      <c r="AF738" s="118" t="s">
        <v>1411</v>
      </c>
      <c r="AG738" s="118" t="str">
        <f t="shared" si="71"/>
        <v>A679078</v>
      </c>
      <c r="AH738" s="118" t="str">
        <f>VLOOKUP(AG738,[1]AKT!$C$4:$E$324,3,FALSE)</f>
        <v>0942</v>
      </c>
    </row>
    <row r="739" spans="31:34" x14ac:dyDescent="0.25">
      <c r="AE739" s="118" t="s">
        <v>2153</v>
      </c>
      <c r="AF739" s="118" t="s">
        <v>2154</v>
      </c>
      <c r="AG739" s="118" t="str">
        <f t="shared" si="71"/>
        <v>A679078</v>
      </c>
      <c r="AH739" s="118" t="str">
        <f>VLOOKUP(AG739,[1]AKT!$C$4:$E$324,3,FALSE)</f>
        <v>0942</v>
      </c>
    </row>
    <row r="740" spans="31:34" x14ac:dyDescent="0.25">
      <c r="AE740" s="118" t="s">
        <v>2155</v>
      </c>
      <c r="AF740" s="118" t="s">
        <v>2156</v>
      </c>
      <c r="AG740" s="118" t="str">
        <f t="shared" si="71"/>
        <v>A679078</v>
      </c>
      <c r="AH740" s="118" t="str">
        <f>VLOOKUP(AG740,[1]AKT!$C$4:$E$324,3,FALSE)</f>
        <v>0942</v>
      </c>
    </row>
    <row r="741" spans="31:34" x14ac:dyDescent="0.25">
      <c r="AE741" s="118" t="s">
        <v>2157</v>
      </c>
      <c r="AF741" s="118" t="s">
        <v>2158</v>
      </c>
      <c r="AG741" s="118" t="str">
        <f t="shared" si="71"/>
        <v>A679078</v>
      </c>
      <c r="AH741" s="118" t="str">
        <f>VLOOKUP(AG741,[1]AKT!$C$4:$E$324,3,FALSE)</f>
        <v>0942</v>
      </c>
    </row>
    <row r="742" spans="31:34" x14ac:dyDescent="0.25">
      <c r="AE742" s="118" t="s">
        <v>2159</v>
      </c>
      <c r="AF742" s="118" t="s">
        <v>2160</v>
      </c>
      <c r="AG742" s="118" t="str">
        <f t="shared" si="71"/>
        <v>A679078</v>
      </c>
      <c r="AH742" s="118" t="str">
        <f>VLOOKUP(AG742,[1]AKT!$C$4:$E$324,3,FALSE)</f>
        <v>0942</v>
      </c>
    </row>
    <row r="743" spans="31:34" x14ac:dyDescent="0.25">
      <c r="AE743" s="118" t="s">
        <v>2161</v>
      </c>
      <c r="AF743" s="118" t="s">
        <v>2162</v>
      </c>
      <c r="AG743" s="118" t="str">
        <f t="shared" si="71"/>
        <v>A679078</v>
      </c>
      <c r="AH743" s="118" t="str">
        <f>VLOOKUP(AG743,[1]AKT!$C$4:$E$324,3,FALSE)</f>
        <v>0942</v>
      </c>
    </row>
    <row r="744" spans="31:34" x14ac:dyDescent="0.25">
      <c r="AE744" s="118" t="s">
        <v>2163</v>
      </c>
      <c r="AF744" s="118" t="s">
        <v>2164</v>
      </c>
      <c r="AG744" s="118" t="str">
        <f t="shared" si="71"/>
        <v>A679078</v>
      </c>
      <c r="AH744" s="118" t="str">
        <f>VLOOKUP(AG744,[1]AKT!$C$4:$E$324,3,FALSE)</f>
        <v>0942</v>
      </c>
    </row>
    <row r="745" spans="31:34" x14ac:dyDescent="0.25">
      <c r="AE745" s="118" t="s">
        <v>2165</v>
      </c>
      <c r="AF745" s="118" t="s">
        <v>2166</v>
      </c>
      <c r="AG745" s="118" t="str">
        <f t="shared" si="71"/>
        <v>A679078</v>
      </c>
      <c r="AH745" s="118" t="str">
        <f>VLOOKUP(AG745,[1]AKT!$C$4:$E$324,3,FALSE)</f>
        <v>0942</v>
      </c>
    </row>
    <row r="746" spans="31:34" x14ac:dyDescent="0.25">
      <c r="AE746" s="118" t="s">
        <v>2167</v>
      </c>
      <c r="AF746" s="118" t="s">
        <v>2168</v>
      </c>
      <c r="AG746" s="118" t="str">
        <f t="shared" si="71"/>
        <v>A679078</v>
      </c>
      <c r="AH746" s="118" t="str">
        <f>VLOOKUP(AG746,[1]AKT!$C$4:$E$324,3,FALSE)</f>
        <v>0942</v>
      </c>
    </row>
    <row r="747" spans="31:34" x14ac:dyDescent="0.25">
      <c r="AE747" s="118" t="s">
        <v>2169</v>
      </c>
      <c r="AF747" s="118" t="s">
        <v>2170</v>
      </c>
      <c r="AG747" s="118" t="str">
        <f t="shared" si="71"/>
        <v>A679078</v>
      </c>
      <c r="AH747" s="118" t="str">
        <f>VLOOKUP(AG747,[1]AKT!$C$4:$E$324,3,FALSE)</f>
        <v>0942</v>
      </c>
    </row>
    <row r="748" spans="31:34" x14ac:dyDescent="0.25">
      <c r="AE748" s="118" t="s">
        <v>2171</v>
      </c>
      <c r="AF748" s="118" t="s">
        <v>2172</v>
      </c>
      <c r="AG748" s="118" t="str">
        <f t="shared" si="71"/>
        <v>A679078</v>
      </c>
      <c r="AH748" s="118" t="str">
        <f>VLOOKUP(AG748,[1]AKT!$C$4:$E$324,3,FALSE)</f>
        <v>0942</v>
      </c>
    </row>
    <row r="749" spans="31:34" x14ac:dyDescent="0.25">
      <c r="AE749" s="118" t="s">
        <v>2173</v>
      </c>
      <c r="AF749" s="118" t="s">
        <v>2174</v>
      </c>
      <c r="AG749" s="118" t="str">
        <f t="shared" si="71"/>
        <v>A679078</v>
      </c>
      <c r="AH749" s="118" t="str">
        <f>VLOOKUP(AG749,[1]AKT!$C$4:$E$324,3,FALSE)</f>
        <v>0942</v>
      </c>
    </row>
    <row r="750" spans="31:34" x14ac:dyDescent="0.25">
      <c r="AE750" s="118" t="s">
        <v>2175</v>
      </c>
      <c r="AF750" s="118" t="s">
        <v>2176</v>
      </c>
      <c r="AG750" s="118" t="str">
        <f t="shared" si="71"/>
        <v>A679078</v>
      </c>
      <c r="AH750" s="118" t="str">
        <f>VLOOKUP(AG750,[1]AKT!$C$4:$E$324,3,FALSE)</f>
        <v>0942</v>
      </c>
    </row>
    <row r="751" spans="31:34" x14ac:dyDescent="0.25">
      <c r="AE751" s="118" t="s">
        <v>2177</v>
      </c>
      <c r="AF751" s="118" t="s">
        <v>2178</v>
      </c>
      <c r="AG751" s="118" t="str">
        <f t="shared" si="71"/>
        <v>A679078</v>
      </c>
      <c r="AH751" s="118" t="str">
        <f>VLOOKUP(AG751,[1]AKT!$C$4:$E$324,3,FALSE)</f>
        <v>0942</v>
      </c>
    </row>
    <row r="752" spans="31:34" x14ac:dyDescent="0.25">
      <c r="AE752" s="118" t="s">
        <v>2179</v>
      </c>
      <c r="AF752" s="118" t="s">
        <v>2180</v>
      </c>
      <c r="AG752" s="118" t="str">
        <f t="shared" si="71"/>
        <v>A679078</v>
      </c>
      <c r="AH752" s="118" t="str">
        <f>VLOOKUP(AG752,[1]AKT!$C$4:$E$324,3,FALSE)</f>
        <v>0942</v>
      </c>
    </row>
    <row r="753" spans="31:34" x14ac:dyDescent="0.25">
      <c r="AE753" s="118" t="s">
        <v>2181</v>
      </c>
      <c r="AF753" s="118" t="s">
        <v>2182</v>
      </c>
      <c r="AG753" s="118" t="str">
        <f t="shared" si="71"/>
        <v>A679078</v>
      </c>
      <c r="AH753" s="118" t="str">
        <f>VLOOKUP(AG753,[1]AKT!$C$4:$E$324,3,FALSE)</f>
        <v>0942</v>
      </c>
    </row>
    <row r="754" spans="31:34" x14ac:dyDescent="0.25">
      <c r="AE754" s="118" t="s">
        <v>2183</v>
      </c>
      <c r="AF754" s="118" t="s">
        <v>2184</v>
      </c>
      <c r="AG754" s="118" t="str">
        <f t="shared" si="71"/>
        <v>A679078</v>
      </c>
      <c r="AH754" s="118" t="str">
        <f>VLOOKUP(AG754,[1]AKT!$C$4:$E$324,3,FALSE)</f>
        <v>0942</v>
      </c>
    </row>
    <row r="755" spans="31:34" x14ac:dyDescent="0.25">
      <c r="AE755" s="118" t="s">
        <v>2185</v>
      </c>
      <c r="AF755" s="118" t="s">
        <v>2186</v>
      </c>
      <c r="AG755" s="118" t="str">
        <f t="shared" si="71"/>
        <v>A679078</v>
      </c>
      <c r="AH755" s="118" t="str">
        <f>VLOOKUP(AG755,[1]AKT!$C$4:$E$324,3,FALSE)</f>
        <v>0942</v>
      </c>
    </row>
    <row r="756" spans="31:34" x14ac:dyDescent="0.25">
      <c r="AE756" s="118" t="s">
        <v>2187</v>
      </c>
      <c r="AF756" s="118" t="s">
        <v>2188</v>
      </c>
      <c r="AG756" s="118" t="str">
        <f t="shared" si="71"/>
        <v>A679078</v>
      </c>
      <c r="AH756" s="118" t="str">
        <f>VLOOKUP(AG756,[1]AKT!$C$4:$E$324,3,FALSE)</f>
        <v>0942</v>
      </c>
    </row>
    <row r="757" spans="31:34" x14ac:dyDescent="0.25">
      <c r="AE757" s="118" t="s">
        <v>2189</v>
      </c>
      <c r="AF757" s="118" t="s">
        <v>2190</v>
      </c>
      <c r="AG757" s="118" t="str">
        <f t="shared" si="71"/>
        <v>A679078</v>
      </c>
      <c r="AH757" s="118" t="str">
        <f>VLOOKUP(AG757,[1]AKT!$C$4:$E$324,3,FALSE)</f>
        <v>0942</v>
      </c>
    </row>
    <row r="758" spans="31:34" x14ac:dyDescent="0.25">
      <c r="AE758" s="118" t="s">
        <v>2191</v>
      </c>
      <c r="AF758" s="118" t="s">
        <v>2192</v>
      </c>
      <c r="AG758" s="118" t="str">
        <f t="shared" si="71"/>
        <v>A679078</v>
      </c>
      <c r="AH758" s="118" t="str">
        <f>VLOOKUP(AG758,[1]AKT!$C$4:$E$324,3,FALSE)</f>
        <v>0942</v>
      </c>
    </row>
    <row r="759" spans="31:34" x14ac:dyDescent="0.25">
      <c r="AE759" s="118" t="s">
        <v>2193</v>
      </c>
      <c r="AF759" s="118" t="s">
        <v>2194</v>
      </c>
      <c r="AG759" s="118" t="str">
        <f t="shared" si="71"/>
        <v>A679078</v>
      </c>
      <c r="AH759" s="118" t="str">
        <f>VLOOKUP(AG759,[1]AKT!$C$4:$E$324,3,FALSE)</f>
        <v>0942</v>
      </c>
    </row>
    <row r="760" spans="31:34" x14ac:dyDescent="0.25">
      <c r="AE760" s="118" t="s">
        <v>2195</v>
      </c>
      <c r="AF760" s="118" t="s">
        <v>2196</v>
      </c>
      <c r="AG760" s="118" t="str">
        <f t="shared" si="71"/>
        <v>A679078</v>
      </c>
      <c r="AH760" s="118" t="str">
        <f>VLOOKUP(AG760,[1]AKT!$C$4:$E$324,3,FALSE)</f>
        <v>0942</v>
      </c>
    </row>
    <row r="761" spans="31:34" x14ac:dyDescent="0.25">
      <c r="AE761" s="118" t="s">
        <v>2197</v>
      </c>
      <c r="AF761" s="118" t="s">
        <v>2198</v>
      </c>
      <c r="AG761" s="118" t="str">
        <f t="shared" si="71"/>
        <v>A679078</v>
      </c>
      <c r="AH761" s="118" t="str">
        <f>VLOOKUP(AG761,[1]AKT!$C$4:$E$324,3,FALSE)</f>
        <v>0942</v>
      </c>
    </row>
    <row r="762" spans="31:34" x14ac:dyDescent="0.25">
      <c r="AE762" s="118" t="s">
        <v>2199</v>
      </c>
      <c r="AF762" s="118" t="s">
        <v>2200</v>
      </c>
      <c r="AG762" s="118" t="str">
        <f t="shared" si="71"/>
        <v>A679078</v>
      </c>
      <c r="AH762" s="118" t="str">
        <f>VLOOKUP(AG762,[1]AKT!$C$4:$E$324,3,FALSE)</f>
        <v>0942</v>
      </c>
    </row>
    <row r="763" spans="31:34" x14ac:dyDescent="0.25">
      <c r="AE763" s="118" t="s">
        <v>2201</v>
      </c>
      <c r="AF763" s="118" t="s">
        <v>2202</v>
      </c>
      <c r="AG763" s="118" t="str">
        <f t="shared" si="71"/>
        <v>A679078</v>
      </c>
      <c r="AH763" s="118" t="str">
        <f>VLOOKUP(AG763,[1]AKT!$C$4:$E$324,3,FALSE)</f>
        <v>0942</v>
      </c>
    </row>
    <row r="764" spans="31:34" x14ac:dyDescent="0.25">
      <c r="AE764" s="118" t="s">
        <v>2203</v>
      </c>
      <c r="AF764" s="118" t="s">
        <v>2204</v>
      </c>
      <c r="AG764" s="118" t="str">
        <f t="shared" si="71"/>
        <v>A679078</v>
      </c>
      <c r="AH764" s="118" t="str">
        <f>VLOOKUP(AG764,[1]AKT!$C$4:$E$324,3,FALSE)</f>
        <v>0942</v>
      </c>
    </row>
    <row r="765" spans="31:34" x14ac:dyDescent="0.25">
      <c r="AE765" s="118" t="s">
        <v>2205</v>
      </c>
      <c r="AF765" s="118" t="s">
        <v>2206</v>
      </c>
      <c r="AG765" s="118" t="str">
        <f t="shared" si="71"/>
        <v>A679078</v>
      </c>
      <c r="AH765" s="118" t="str">
        <f>VLOOKUP(AG765,[1]AKT!$C$4:$E$324,3,FALSE)</f>
        <v>0942</v>
      </c>
    </row>
    <row r="766" spans="31:34" x14ac:dyDescent="0.25">
      <c r="AE766" s="118" t="s">
        <v>2207</v>
      </c>
      <c r="AF766" s="118" t="s">
        <v>2208</v>
      </c>
      <c r="AG766" s="118" t="str">
        <f t="shared" si="71"/>
        <v>A679078</v>
      </c>
      <c r="AH766" s="118" t="str">
        <f>VLOOKUP(AG766,[1]AKT!$C$4:$E$324,3,FALSE)</f>
        <v>0942</v>
      </c>
    </row>
    <row r="767" spans="31:34" x14ac:dyDescent="0.25">
      <c r="AE767" s="118" t="s">
        <v>2209</v>
      </c>
      <c r="AF767" s="118" t="s">
        <v>2210</v>
      </c>
      <c r="AG767" s="118" t="str">
        <f t="shared" si="71"/>
        <v>A679078</v>
      </c>
      <c r="AH767" s="118" t="str">
        <f>VLOOKUP(AG767,[1]AKT!$C$4:$E$324,3,FALSE)</f>
        <v>0942</v>
      </c>
    </row>
    <row r="768" spans="31:34" x14ac:dyDescent="0.25">
      <c r="AE768" s="118" t="s">
        <v>2211</v>
      </c>
      <c r="AF768" s="118" t="s">
        <v>2212</v>
      </c>
      <c r="AG768" s="118" t="str">
        <f t="shared" si="71"/>
        <v>A679078</v>
      </c>
      <c r="AH768" s="118" t="str">
        <f>VLOOKUP(AG768,[1]AKT!$C$4:$E$324,3,FALSE)</f>
        <v>0942</v>
      </c>
    </row>
    <row r="769" spans="31:34" x14ac:dyDescent="0.25">
      <c r="AE769" s="118" t="s">
        <v>2213</v>
      </c>
      <c r="AF769" s="118" t="s">
        <v>2214</v>
      </c>
      <c r="AG769" s="118" t="str">
        <f t="shared" si="71"/>
        <v>A679078</v>
      </c>
      <c r="AH769" s="118" t="str">
        <f>VLOOKUP(AG769,[1]AKT!$C$4:$E$324,3,FALSE)</f>
        <v>0942</v>
      </c>
    </row>
    <row r="770" spans="31:34" x14ac:dyDescent="0.25">
      <c r="AE770" s="118" t="s">
        <v>2215</v>
      </c>
      <c r="AF770" s="118" t="s">
        <v>2216</v>
      </c>
      <c r="AG770" s="118" t="str">
        <f t="shared" si="71"/>
        <v>A679078</v>
      </c>
      <c r="AH770" s="118" t="str">
        <f>VLOOKUP(AG770,[1]AKT!$C$4:$E$324,3,FALSE)</f>
        <v>0942</v>
      </c>
    </row>
    <row r="771" spans="31:34" x14ac:dyDescent="0.25">
      <c r="AE771" s="118" t="s">
        <v>2217</v>
      </c>
      <c r="AF771" s="118" t="s">
        <v>2218</v>
      </c>
      <c r="AG771" s="118" t="str">
        <f t="shared" si="71"/>
        <v>A679078</v>
      </c>
      <c r="AH771" s="118" t="str">
        <f>VLOOKUP(AG771,[1]AKT!$C$4:$E$324,3,FALSE)</f>
        <v>0942</v>
      </c>
    </row>
    <row r="772" spans="31:34" x14ac:dyDescent="0.25">
      <c r="AE772" s="118" t="s">
        <v>2219</v>
      </c>
      <c r="AF772" s="118" t="s">
        <v>2162</v>
      </c>
      <c r="AG772" s="118" t="str">
        <f t="shared" si="71"/>
        <v>A679078</v>
      </c>
      <c r="AH772" s="118" t="str">
        <f>VLOOKUP(AG772,[1]AKT!$C$4:$E$324,3,FALSE)</f>
        <v>0942</v>
      </c>
    </row>
    <row r="773" spans="31:34" x14ac:dyDescent="0.25">
      <c r="AE773" s="118" t="s">
        <v>2220</v>
      </c>
      <c r="AF773" s="118" t="s">
        <v>2168</v>
      </c>
      <c r="AG773" s="118" t="str">
        <f t="shared" si="71"/>
        <v>A679078</v>
      </c>
      <c r="AH773" s="118" t="str">
        <f>VLOOKUP(AG773,[1]AKT!$C$4:$E$324,3,FALSE)</f>
        <v>0942</v>
      </c>
    </row>
    <row r="774" spans="31:34" x14ac:dyDescent="0.25">
      <c r="AE774" s="118" t="s">
        <v>2221</v>
      </c>
      <c r="AF774" s="118" t="s">
        <v>2222</v>
      </c>
      <c r="AG774" s="118" t="str">
        <f t="shared" si="71"/>
        <v>A679078</v>
      </c>
      <c r="AH774" s="118" t="str">
        <f>VLOOKUP(AG774,[1]AKT!$C$4:$E$324,3,FALSE)</f>
        <v>0942</v>
      </c>
    </row>
    <row r="775" spans="31:34" x14ac:dyDescent="0.25">
      <c r="AE775" s="118" t="s">
        <v>2223</v>
      </c>
      <c r="AF775" s="118" t="s">
        <v>2224</v>
      </c>
      <c r="AG775" s="118" t="str">
        <f t="shared" si="71"/>
        <v>A679078</v>
      </c>
      <c r="AH775" s="118" t="str">
        <f>VLOOKUP(AG775,[1]AKT!$C$4:$E$324,3,FALSE)</f>
        <v>0942</v>
      </c>
    </row>
    <row r="776" spans="31:34" x14ac:dyDescent="0.25">
      <c r="AE776" s="118" t="s">
        <v>2225</v>
      </c>
      <c r="AF776" s="118" t="s">
        <v>2226</v>
      </c>
      <c r="AG776" s="118" t="str">
        <f t="shared" ref="AG776:AG839" si="72">LEFT(AE776,7)</f>
        <v>A679078</v>
      </c>
      <c r="AH776" s="118" t="str">
        <f>VLOOKUP(AG776,[1]AKT!$C$4:$E$324,3,FALSE)</f>
        <v>0942</v>
      </c>
    </row>
    <row r="777" spans="31:34" x14ac:dyDescent="0.25">
      <c r="AE777" s="118" t="s">
        <v>2227</v>
      </c>
      <c r="AF777" s="118" t="s">
        <v>2228</v>
      </c>
      <c r="AG777" s="118" t="str">
        <f t="shared" si="72"/>
        <v>A679078</v>
      </c>
      <c r="AH777" s="118" t="str">
        <f>VLOOKUP(AG777,[1]AKT!$C$4:$E$324,3,FALSE)</f>
        <v>0942</v>
      </c>
    </row>
    <row r="778" spans="31:34" x14ac:dyDescent="0.25">
      <c r="AE778" s="118" t="s">
        <v>2229</v>
      </c>
      <c r="AF778" s="118" t="s">
        <v>2230</v>
      </c>
      <c r="AG778" s="118" t="str">
        <f t="shared" si="72"/>
        <v>A679078</v>
      </c>
      <c r="AH778" s="118" t="str">
        <f>VLOOKUP(AG778,[1]AKT!$C$4:$E$324,3,FALSE)</f>
        <v>0942</v>
      </c>
    </row>
    <row r="779" spans="31:34" x14ac:dyDescent="0.25">
      <c r="AE779" s="118" t="s">
        <v>2231</v>
      </c>
      <c r="AF779" s="118" t="s">
        <v>2232</v>
      </c>
      <c r="AG779" s="118" t="str">
        <f t="shared" si="72"/>
        <v>A679078</v>
      </c>
      <c r="AH779" s="118" t="str">
        <f>VLOOKUP(AG779,[1]AKT!$C$4:$E$324,3,FALSE)</f>
        <v>0942</v>
      </c>
    </row>
    <row r="780" spans="31:34" x14ac:dyDescent="0.25">
      <c r="AE780" s="118" t="s">
        <v>2233</v>
      </c>
      <c r="AF780" s="118" t="s">
        <v>2234</v>
      </c>
      <c r="AG780" s="118" t="str">
        <f t="shared" si="72"/>
        <v>A679078</v>
      </c>
      <c r="AH780" s="118" t="str">
        <f>VLOOKUP(AG780,[1]AKT!$C$4:$E$324,3,FALSE)</f>
        <v>0942</v>
      </c>
    </row>
    <row r="781" spans="31:34" x14ac:dyDescent="0.25">
      <c r="AE781" s="118" t="s">
        <v>2235</v>
      </c>
      <c r="AF781" s="118" t="s">
        <v>2236</v>
      </c>
      <c r="AG781" s="118" t="str">
        <f t="shared" si="72"/>
        <v>A679078</v>
      </c>
      <c r="AH781" s="118" t="str">
        <f>VLOOKUP(AG781,[1]AKT!$C$4:$E$324,3,FALSE)</f>
        <v>0942</v>
      </c>
    </row>
    <row r="782" spans="31:34" x14ac:dyDescent="0.25">
      <c r="AE782" s="118" t="s">
        <v>2237</v>
      </c>
      <c r="AF782" s="118" t="s">
        <v>2238</v>
      </c>
      <c r="AG782" s="118" t="str">
        <f t="shared" si="72"/>
        <v>A679078</v>
      </c>
      <c r="AH782" s="118" t="str">
        <f>VLOOKUP(AG782,[1]AKT!$C$4:$E$324,3,FALSE)</f>
        <v>0942</v>
      </c>
    </row>
    <row r="783" spans="31:34" x14ac:dyDescent="0.25">
      <c r="AE783" s="118" t="s">
        <v>2239</v>
      </c>
      <c r="AF783" s="118" t="s">
        <v>2240</v>
      </c>
      <c r="AG783" s="118" t="str">
        <f t="shared" si="72"/>
        <v>A679078</v>
      </c>
      <c r="AH783" s="118" t="str">
        <f>VLOOKUP(AG783,[1]AKT!$C$4:$E$324,3,FALSE)</f>
        <v>0942</v>
      </c>
    </row>
    <row r="784" spans="31:34" x14ac:dyDescent="0.25">
      <c r="AE784" s="118" t="s">
        <v>2241</v>
      </c>
      <c r="AF784" s="118" t="s">
        <v>2242</v>
      </c>
      <c r="AG784" s="118" t="str">
        <f t="shared" si="72"/>
        <v>A679078</v>
      </c>
      <c r="AH784" s="118" t="str">
        <f>VLOOKUP(AG784,[1]AKT!$C$4:$E$324,3,FALSE)</f>
        <v>0942</v>
      </c>
    </row>
    <row r="785" spans="31:34" x14ac:dyDescent="0.25">
      <c r="AE785" s="118" t="s">
        <v>2243</v>
      </c>
      <c r="AF785" s="118" t="s">
        <v>2244</v>
      </c>
      <c r="AG785" s="118" t="str">
        <f t="shared" si="72"/>
        <v>A679078</v>
      </c>
      <c r="AH785" s="118" t="str">
        <f>VLOOKUP(AG785,[1]AKT!$C$4:$E$324,3,FALSE)</f>
        <v>0942</v>
      </c>
    </row>
    <row r="786" spans="31:34" x14ac:dyDescent="0.25">
      <c r="AE786" s="118" t="s">
        <v>2245</v>
      </c>
      <c r="AF786" s="118" t="s">
        <v>2246</v>
      </c>
      <c r="AG786" s="118" t="str">
        <f t="shared" si="72"/>
        <v>A679078</v>
      </c>
      <c r="AH786" s="118" t="str">
        <f>VLOOKUP(AG786,[1]AKT!$C$4:$E$324,3,FALSE)</f>
        <v>0942</v>
      </c>
    </row>
    <row r="787" spans="31:34" x14ac:dyDescent="0.25">
      <c r="AE787" s="118" t="s">
        <v>2247</v>
      </c>
      <c r="AF787" s="118" t="s">
        <v>2248</v>
      </c>
      <c r="AG787" s="118" t="str">
        <f t="shared" si="72"/>
        <v>A679078</v>
      </c>
      <c r="AH787" s="118" t="str">
        <f>VLOOKUP(AG787,[1]AKT!$C$4:$E$324,3,FALSE)</f>
        <v>0942</v>
      </c>
    </row>
    <row r="788" spans="31:34" x14ac:dyDescent="0.25">
      <c r="AE788" s="118" t="s">
        <v>2249</v>
      </c>
      <c r="AF788" s="118" t="s">
        <v>2250</v>
      </c>
      <c r="AG788" s="118" t="str">
        <f t="shared" si="72"/>
        <v>A679078</v>
      </c>
      <c r="AH788" s="118" t="str">
        <f>VLOOKUP(AG788,[1]AKT!$C$4:$E$324,3,FALSE)</f>
        <v>0942</v>
      </c>
    </row>
    <row r="789" spans="31:34" x14ac:dyDescent="0.25">
      <c r="AE789" s="118" t="s">
        <v>2251</v>
      </c>
      <c r="AF789" s="118" t="s">
        <v>2252</v>
      </c>
      <c r="AG789" s="118" t="str">
        <f t="shared" si="72"/>
        <v>A679078</v>
      </c>
      <c r="AH789" s="118" t="str">
        <f>VLOOKUP(AG789,[1]AKT!$C$4:$E$324,3,FALSE)</f>
        <v>0942</v>
      </c>
    </row>
    <row r="790" spans="31:34" x14ac:dyDescent="0.25">
      <c r="AE790" s="118" t="s">
        <v>2253</v>
      </c>
      <c r="AF790" s="118" t="s">
        <v>2254</v>
      </c>
      <c r="AG790" s="118" t="str">
        <f t="shared" si="72"/>
        <v>A679078</v>
      </c>
      <c r="AH790" s="118" t="str">
        <f>VLOOKUP(AG790,[1]AKT!$C$4:$E$324,3,FALSE)</f>
        <v>0942</v>
      </c>
    </row>
    <row r="791" spans="31:34" x14ac:dyDescent="0.25">
      <c r="AE791" s="118" t="s">
        <v>2255</v>
      </c>
      <c r="AF791" s="118" t="s">
        <v>2256</v>
      </c>
      <c r="AG791" s="118" t="str">
        <f t="shared" si="72"/>
        <v>A679078</v>
      </c>
      <c r="AH791" s="118" t="str">
        <f>VLOOKUP(AG791,[1]AKT!$C$4:$E$324,3,FALSE)</f>
        <v>0942</v>
      </c>
    </row>
    <row r="792" spans="31:34" x14ac:dyDescent="0.25">
      <c r="AE792" s="118" t="s">
        <v>2257</v>
      </c>
      <c r="AF792" s="118" t="s">
        <v>2258</v>
      </c>
      <c r="AG792" s="118" t="str">
        <f t="shared" si="72"/>
        <v>A679078</v>
      </c>
      <c r="AH792" s="118" t="str">
        <f>VLOOKUP(AG792,[1]AKT!$C$4:$E$324,3,FALSE)</f>
        <v>0942</v>
      </c>
    </row>
    <row r="793" spans="31:34" x14ac:dyDescent="0.25">
      <c r="AE793" s="118" t="s">
        <v>2259</v>
      </c>
      <c r="AF793" s="118" t="s">
        <v>2260</v>
      </c>
      <c r="AG793" s="118" t="str">
        <f t="shared" si="72"/>
        <v>A679078</v>
      </c>
      <c r="AH793" s="118" t="str">
        <f>VLOOKUP(AG793,[1]AKT!$C$4:$E$324,3,FALSE)</f>
        <v>0942</v>
      </c>
    </row>
    <row r="794" spans="31:34" x14ac:dyDescent="0.25">
      <c r="AE794" s="118" t="s">
        <v>2261</v>
      </c>
      <c r="AF794" s="118" t="s">
        <v>2262</v>
      </c>
      <c r="AG794" s="118" t="str">
        <f t="shared" si="72"/>
        <v>A679078</v>
      </c>
      <c r="AH794" s="118" t="str">
        <f>VLOOKUP(AG794,[1]AKT!$C$4:$E$324,3,FALSE)</f>
        <v>0942</v>
      </c>
    </row>
    <row r="795" spans="31:34" x14ac:dyDescent="0.25">
      <c r="AE795" s="118" t="s">
        <v>2263</v>
      </c>
      <c r="AF795" s="118" t="s">
        <v>2264</v>
      </c>
      <c r="AG795" s="118" t="str">
        <f t="shared" si="72"/>
        <v>A679078</v>
      </c>
      <c r="AH795" s="118" t="str">
        <f>VLOOKUP(AG795,[1]AKT!$C$4:$E$324,3,FALSE)</f>
        <v>0942</v>
      </c>
    </row>
    <row r="796" spans="31:34" x14ac:dyDescent="0.25">
      <c r="AE796" s="118" t="s">
        <v>2265</v>
      </c>
      <c r="AF796" s="118" t="s">
        <v>2266</v>
      </c>
      <c r="AG796" s="118" t="str">
        <f t="shared" si="72"/>
        <v>A679078</v>
      </c>
      <c r="AH796" s="118" t="str">
        <f>VLOOKUP(AG796,[1]AKT!$C$4:$E$324,3,FALSE)</f>
        <v>0942</v>
      </c>
    </row>
    <row r="797" spans="31:34" x14ac:dyDescent="0.25">
      <c r="AE797" s="118" t="s">
        <v>2267</v>
      </c>
      <c r="AF797" s="118" t="s">
        <v>2268</v>
      </c>
      <c r="AG797" s="118" t="str">
        <f t="shared" si="72"/>
        <v>A679078</v>
      </c>
      <c r="AH797" s="118" t="str">
        <f>VLOOKUP(AG797,[1]AKT!$C$4:$E$324,3,FALSE)</f>
        <v>0942</v>
      </c>
    </row>
    <row r="798" spans="31:34" x14ac:dyDescent="0.25">
      <c r="AE798" s="118" t="s">
        <v>2269</v>
      </c>
      <c r="AF798" s="118" t="s">
        <v>2270</v>
      </c>
      <c r="AG798" s="118" t="str">
        <f t="shared" si="72"/>
        <v>A679078</v>
      </c>
      <c r="AH798" s="118" t="str">
        <f>VLOOKUP(AG798,[1]AKT!$C$4:$E$324,3,FALSE)</f>
        <v>0942</v>
      </c>
    </row>
    <row r="799" spans="31:34" x14ac:dyDescent="0.25">
      <c r="AE799" s="118" t="s">
        <v>2271</v>
      </c>
      <c r="AF799" s="118" t="s">
        <v>2272</v>
      </c>
      <c r="AG799" s="118" t="str">
        <f t="shared" si="72"/>
        <v>A679078</v>
      </c>
      <c r="AH799" s="118" t="str">
        <f>VLOOKUP(AG799,[1]AKT!$C$4:$E$324,3,FALSE)</f>
        <v>0942</v>
      </c>
    </row>
    <row r="800" spans="31:34" x14ac:dyDescent="0.25">
      <c r="AE800" s="118" t="s">
        <v>2273</v>
      </c>
      <c r="AF800" s="118" t="s">
        <v>2274</v>
      </c>
      <c r="AG800" s="118" t="str">
        <f t="shared" si="72"/>
        <v>A679078</v>
      </c>
      <c r="AH800" s="118" t="str">
        <f>VLOOKUP(AG800,[1]AKT!$C$4:$E$324,3,FALSE)</f>
        <v>0942</v>
      </c>
    </row>
    <row r="801" spans="31:34" x14ac:dyDescent="0.25">
      <c r="AE801" s="118" t="s">
        <v>2275</v>
      </c>
      <c r="AF801" s="118" t="s">
        <v>2276</v>
      </c>
      <c r="AG801" s="118" t="str">
        <f t="shared" si="72"/>
        <v>A679078</v>
      </c>
      <c r="AH801" s="118" t="str">
        <f>VLOOKUP(AG801,[1]AKT!$C$4:$E$324,3,FALSE)</f>
        <v>0942</v>
      </c>
    </row>
    <row r="802" spans="31:34" x14ac:dyDescent="0.25">
      <c r="AE802" s="118" t="s">
        <v>2277</v>
      </c>
      <c r="AF802" s="118" t="s">
        <v>2278</v>
      </c>
      <c r="AG802" s="118" t="str">
        <f t="shared" si="72"/>
        <v>A679078</v>
      </c>
      <c r="AH802" s="118" t="str">
        <f>VLOOKUP(AG802,[1]AKT!$C$4:$E$324,3,FALSE)</f>
        <v>0942</v>
      </c>
    </row>
    <row r="803" spans="31:34" x14ac:dyDescent="0.25">
      <c r="AE803" s="118" t="s">
        <v>2279</v>
      </c>
      <c r="AF803" s="118" t="s">
        <v>2280</v>
      </c>
      <c r="AG803" s="118" t="str">
        <f t="shared" si="72"/>
        <v>A679078</v>
      </c>
      <c r="AH803" s="118" t="str">
        <f>VLOOKUP(AG803,[1]AKT!$C$4:$E$324,3,FALSE)</f>
        <v>0942</v>
      </c>
    </row>
    <row r="804" spans="31:34" x14ac:dyDescent="0.25">
      <c r="AE804" s="118" t="s">
        <v>2281</v>
      </c>
      <c r="AF804" s="118" t="s">
        <v>2282</v>
      </c>
      <c r="AG804" s="118" t="str">
        <f t="shared" si="72"/>
        <v>A679078</v>
      </c>
      <c r="AH804" s="118" t="str">
        <f>VLOOKUP(AG804,[1]AKT!$C$4:$E$324,3,FALSE)</f>
        <v>0942</v>
      </c>
    </row>
    <row r="805" spans="31:34" x14ac:dyDescent="0.25">
      <c r="AE805" s="118" t="s">
        <v>2283</v>
      </c>
      <c r="AF805" s="118" t="s">
        <v>2284</v>
      </c>
      <c r="AG805" s="118" t="str">
        <f t="shared" si="72"/>
        <v>A679078</v>
      </c>
      <c r="AH805" s="118" t="str">
        <f>VLOOKUP(AG805,[1]AKT!$C$4:$E$324,3,FALSE)</f>
        <v>0942</v>
      </c>
    </row>
    <row r="806" spans="31:34" x14ac:dyDescent="0.25">
      <c r="AE806" s="118" t="s">
        <v>2285</v>
      </c>
      <c r="AF806" s="118" t="s">
        <v>2286</v>
      </c>
      <c r="AG806" s="118" t="str">
        <f t="shared" si="72"/>
        <v>A679078</v>
      </c>
      <c r="AH806" s="118" t="str">
        <f>VLOOKUP(AG806,[1]AKT!$C$4:$E$324,3,FALSE)</f>
        <v>0942</v>
      </c>
    </row>
    <row r="807" spans="31:34" x14ac:dyDescent="0.25">
      <c r="AE807" s="118" t="s">
        <v>2287</v>
      </c>
      <c r="AF807" s="118" t="s">
        <v>2043</v>
      </c>
      <c r="AG807" s="118" t="str">
        <f t="shared" si="72"/>
        <v>A679078</v>
      </c>
      <c r="AH807" s="118" t="str">
        <f>VLOOKUP(AG807,[1]AKT!$C$4:$E$324,3,FALSE)</f>
        <v>0942</v>
      </c>
    </row>
    <row r="808" spans="31:34" x14ac:dyDescent="0.25">
      <c r="AE808" s="118" t="s">
        <v>2288</v>
      </c>
      <c r="AF808" s="118" t="s">
        <v>2289</v>
      </c>
      <c r="AG808" s="118" t="str">
        <f t="shared" si="72"/>
        <v>A679078</v>
      </c>
      <c r="AH808" s="118" t="str">
        <f>VLOOKUP(AG808,[1]AKT!$C$4:$E$324,3,FALSE)</f>
        <v>0942</v>
      </c>
    </row>
    <row r="809" spans="31:34" x14ac:dyDescent="0.25">
      <c r="AE809" s="118" t="s">
        <v>2290</v>
      </c>
      <c r="AF809" s="118" t="s">
        <v>2291</v>
      </c>
      <c r="AG809" s="118" t="str">
        <f t="shared" si="72"/>
        <v>A679078</v>
      </c>
      <c r="AH809" s="118" t="str">
        <f>VLOOKUP(AG809,[1]AKT!$C$4:$E$324,3,FALSE)</f>
        <v>0942</v>
      </c>
    </row>
    <row r="810" spans="31:34" x14ac:dyDescent="0.25">
      <c r="AE810" s="118" t="s">
        <v>2292</v>
      </c>
      <c r="AF810" s="118" t="s">
        <v>2293</v>
      </c>
      <c r="AG810" s="118" t="str">
        <f t="shared" si="72"/>
        <v>A679078</v>
      </c>
      <c r="AH810" s="118" t="str">
        <f>VLOOKUP(AG810,[1]AKT!$C$4:$E$324,3,FALSE)</f>
        <v>0942</v>
      </c>
    </row>
    <row r="811" spans="31:34" x14ac:dyDescent="0.25">
      <c r="AE811" s="118" t="s">
        <v>2294</v>
      </c>
      <c r="AF811" s="118" t="s">
        <v>2295</v>
      </c>
      <c r="AG811" s="118" t="str">
        <f t="shared" si="72"/>
        <v>A679078</v>
      </c>
      <c r="AH811" s="118" t="str">
        <f>VLOOKUP(AG811,[1]AKT!$C$4:$E$324,3,FALSE)</f>
        <v>0942</v>
      </c>
    </row>
    <row r="812" spans="31:34" x14ac:dyDescent="0.25">
      <c r="AE812" s="118" t="s">
        <v>2296</v>
      </c>
      <c r="AF812" s="118" t="s">
        <v>2297</v>
      </c>
      <c r="AG812" s="118" t="str">
        <f t="shared" si="72"/>
        <v>A679078</v>
      </c>
      <c r="AH812" s="118" t="str">
        <f>VLOOKUP(AG812,[1]AKT!$C$4:$E$324,3,FALSE)</f>
        <v>0942</v>
      </c>
    </row>
    <row r="813" spans="31:34" x14ac:dyDescent="0.25">
      <c r="AE813" s="118" t="s">
        <v>2298</v>
      </c>
      <c r="AF813" s="118" t="s">
        <v>2299</v>
      </c>
      <c r="AG813" s="118" t="str">
        <f t="shared" si="72"/>
        <v>A679078</v>
      </c>
      <c r="AH813" s="118" t="str">
        <f>VLOOKUP(AG813,[1]AKT!$C$4:$E$324,3,FALSE)</f>
        <v>0942</v>
      </c>
    </row>
    <row r="814" spans="31:34" x14ac:dyDescent="0.25">
      <c r="AE814" s="118" t="s">
        <v>2300</v>
      </c>
      <c r="AF814" s="118" t="s">
        <v>2301</v>
      </c>
      <c r="AG814" s="118" t="str">
        <f t="shared" si="72"/>
        <v>A679078</v>
      </c>
      <c r="AH814" s="118" t="str">
        <f>VLOOKUP(AG814,[1]AKT!$C$4:$E$324,3,FALSE)</f>
        <v>0942</v>
      </c>
    </row>
    <row r="815" spans="31:34" x14ac:dyDescent="0.25">
      <c r="AE815" s="118" t="s">
        <v>2302</v>
      </c>
      <c r="AF815" s="118" t="s">
        <v>2303</v>
      </c>
      <c r="AG815" s="118" t="str">
        <f t="shared" si="72"/>
        <v>A679078</v>
      </c>
      <c r="AH815" s="118" t="str">
        <f>VLOOKUP(AG815,[1]AKT!$C$4:$E$324,3,FALSE)</f>
        <v>0942</v>
      </c>
    </row>
    <row r="816" spans="31:34" x14ac:dyDescent="0.25">
      <c r="AE816" s="118" t="s">
        <v>2304</v>
      </c>
      <c r="AF816" s="118" t="s">
        <v>2305</v>
      </c>
      <c r="AG816" s="118" t="str">
        <f t="shared" si="72"/>
        <v>A679078</v>
      </c>
      <c r="AH816" s="118" t="str">
        <f>VLOOKUP(AG816,[1]AKT!$C$4:$E$324,3,FALSE)</f>
        <v>0942</v>
      </c>
    </row>
    <row r="817" spans="31:34" x14ac:dyDescent="0.25">
      <c r="AE817" s="118" t="s">
        <v>2306</v>
      </c>
      <c r="AF817" s="118" t="s">
        <v>2307</v>
      </c>
      <c r="AG817" s="118" t="str">
        <f t="shared" si="72"/>
        <v>A679078</v>
      </c>
      <c r="AH817" s="118" t="str">
        <f>VLOOKUP(AG817,[1]AKT!$C$4:$E$324,3,FALSE)</f>
        <v>0942</v>
      </c>
    </row>
    <row r="818" spans="31:34" x14ac:dyDescent="0.25">
      <c r="AE818" s="118" t="s">
        <v>2308</v>
      </c>
      <c r="AF818" s="118" t="s">
        <v>2309</v>
      </c>
      <c r="AG818" s="118" t="str">
        <f t="shared" si="72"/>
        <v>A679078</v>
      </c>
      <c r="AH818" s="118" t="str">
        <f>VLOOKUP(AG818,[1]AKT!$C$4:$E$324,3,FALSE)</f>
        <v>0942</v>
      </c>
    </row>
    <row r="819" spans="31:34" x14ac:dyDescent="0.25">
      <c r="AE819" s="118" t="s">
        <v>2310</v>
      </c>
      <c r="AF819" s="118" t="s">
        <v>2311</v>
      </c>
      <c r="AG819" s="118" t="str">
        <f t="shared" si="72"/>
        <v>A679078</v>
      </c>
      <c r="AH819" s="118" t="str">
        <f>VLOOKUP(AG819,[1]AKT!$C$4:$E$324,3,FALSE)</f>
        <v>0942</v>
      </c>
    </row>
    <row r="820" spans="31:34" x14ac:dyDescent="0.25">
      <c r="AE820" s="118" t="s">
        <v>2312</v>
      </c>
      <c r="AF820" s="118" t="s">
        <v>2313</v>
      </c>
      <c r="AG820" s="118" t="str">
        <f t="shared" si="72"/>
        <v>A679078</v>
      </c>
      <c r="AH820" s="118" t="str">
        <f>VLOOKUP(AG820,[1]AKT!$C$4:$E$324,3,FALSE)</f>
        <v>0942</v>
      </c>
    </row>
    <row r="821" spans="31:34" x14ac:dyDescent="0.25">
      <c r="AE821" s="118" t="s">
        <v>2314</v>
      </c>
      <c r="AF821" s="118" t="s">
        <v>2315</v>
      </c>
      <c r="AG821" s="118" t="str">
        <f t="shared" si="72"/>
        <v>A679078</v>
      </c>
      <c r="AH821" s="118" t="str">
        <f>VLOOKUP(AG821,[1]AKT!$C$4:$E$324,3,FALSE)</f>
        <v>0942</v>
      </c>
    </row>
    <row r="822" spans="31:34" x14ac:dyDescent="0.25">
      <c r="AE822" s="118" t="s">
        <v>2316</v>
      </c>
      <c r="AF822" s="118" t="s">
        <v>2317</v>
      </c>
      <c r="AG822" s="118" t="str">
        <f t="shared" si="72"/>
        <v>A679078</v>
      </c>
      <c r="AH822" s="118" t="str">
        <f>VLOOKUP(AG822,[1]AKT!$C$4:$E$324,3,FALSE)</f>
        <v>0942</v>
      </c>
    </row>
    <row r="823" spans="31:34" x14ac:dyDescent="0.25">
      <c r="AE823" s="118" t="s">
        <v>2318</v>
      </c>
      <c r="AF823" s="118" t="s">
        <v>2319</v>
      </c>
      <c r="AG823" s="118" t="str">
        <f t="shared" si="72"/>
        <v>A679078</v>
      </c>
      <c r="AH823" s="118" t="str">
        <f>VLOOKUP(AG823,[1]AKT!$C$4:$E$324,3,FALSE)</f>
        <v>0942</v>
      </c>
    </row>
    <row r="824" spans="31:34" x14ac:dyDescent="0.25">
      <c r="AE824" s="118" t="s">
        <v>2320</v>
      </c>
      <c r="AF824" s="118" t="s">
        <v>2321</v>
      </c>
      <c r="AG824" s="118" t="str">
        <f t="shared" si="72"/>
        <v>A679078</v>
      </c>
      <c r="AH824" s="118" t="str">
        <f>VLOOKUP(AG824,[1]AKT!$C$4:$E$324,3,FALSE)</f>
        <v>0942</v>
      </c>
    </row>
    <row r="825" spans="31:34" x14ac:dyDescent="0.25">
      <c r="AE825" s="118" t="s">
        <v>2322</v>
      </c>
      <c r="AF825" s="118" t="s">
        <v>2323</v>
      </c>
      <c r="AG825" s="118" t="str">
        <f t="shared" si="72"/>
        <v>A679078</v>
      </c>
      <c r="AH825" s="118" t="str">
        <f>VLOOKUP(AG825,[1]AKT!$C$4:$E$324,3,FALSE)</f>
        <v>0942</v>
      </c>
    </row>
    <row r="826" spans="31:34" x14ac:dyDescent="0.25">
      <c r="AE826" s="118" t="s">
        <v>2324</v>
      </c>
      <c r="AF826" s="118" t="s">
        <v>2325</v>
      </c>
      <c r="AG826" s="118" t="str">
        <f t="shared" si="72"/>
        <v>A679078</v>
      </c>
      <c r="AH826" s="118" t="str">
        <f>VLOOKUP(AG826,[1]AKT!$C$4:$E$324,3,FALSE)</f>
        <v>0942</v>
      </c>
    </row>
    <row r="827" spans="31:34" x14ac:dyDescent="0.25">
      <c r="AE827" s="118" t="s">
        <v>2326</v>
      </c>
      <c r="AF827" s="118" t="s">
        <v>2327</v>
      </c>
      <c r="AG827" s="118" t="str">
        <f t="shared" si="72"/>
        <v>A679078</v>
      </c>
      <c r="AH827" s="118" t="str">
        <f>VLOOKUP(AG827,[1]AKT!$C$4:$E$324,3,FALSE)</f>
        <v>0942</v>
      </c>
    </row>
    <row r="828" spans="31:34" x14ac:dyDescent="0.25">
      <c r="AE828" s="118" t="s">
        <v>2328</v>
      </c>
      <c r="AF828" s="118" t="s">
        <v>2329</v>
      </c>
      <c r="AG828" s="118" t="str">
        <f t="shared" si="72"/>
        <v>A679078</v>
      </c>
      <c r="AH828" s="118" t="str">
        <f>VLOOKUP(AG828,[1]AKT!$C$4:$E$324,3,FALSE)</f>
        <v>0942</v>
      </c>
    </row>
    <row r="829" spans="31:34" x14ac:dyDescent="0.25">
      <c r="AE829" s="118" t="s">
        <v>2330</v>
      </c>
      <c r="AF829" s="118" t="s">
        <v>2331</v>
      </c>
      <c r="AG829" s="118" t="str">
        <f t="shared" si="72"/>
        <v>A679078</v>
      </c>
      <c r="AH829" s="118" t="str">
        <f>VLOOKUP(AG829,[1]AKT!$C$4:$E$324,3,FALSE)</f>
        <v>0942</v>
      </c>
    </row>
    <row r="830" spans="31:34" x14ac:dyDescent="0.25">
      <c r="AE830" s="118" t="s">
        <v>2332</v>
      </c>
      <c r="AF830" s="118" t="s">
        <v>2333</v>
      </c>
      <c r="AG830" s="118" t="str">
        <f t="shared" si="72"/>
        <v>A679078</v>
      </c>
      <c r="AH830" s="118" t="str">
        <f>VLOOKUP(AG830,[1]AKT!$C$4:$E$324,3,FALSE)</f>
        <v>0942</v>
      </c>
    </row>
    <row r="831" spans="31:34" x14ac:dyDescent="0.25">
      <c r="AE831" s="118" t="s">
        <v>2334</v>
      </c>
      <c r="AF831" s="118" t="s">
        <v>2335</v>
      </c>
      <c r="AG831" s="118" t="str">
        <f t="shared" si="72"/>
        <v>A679078</v>
      </c>
      <c r="AH831" s="118" t="str">
        <f>VLOOKUP(AG831,[1]AKT!$C$4:$E$324,3,FALSE)</f>
        <v>0942</v>
      </c>
    </row>
    <row r="832" spans="31:34" x14ac:dyDescent="0.25">
      <c r="AE832" s="118" t="s">
        <v>2336</v>
      </c>
      <c r="AF832" s="118" t="s">
        <v>2337</v>
      </c>
      <c r="AG832" s="118" t="str">
        <f t="shared" si="72"/>
        <v>A679078</v>
      </c>
      <c r="AH832" s="118" t="str">
        <f>VLOOKUP(AG832,[1]AKT!$C$4:$E$324,3,FALSE)</f>
        <v>0942</v>
      </c>
    </row>
    <row r="833" spans="31:34" x14ac:dyDescent="0.25">
      <c r="AE833" s="118" t="s">
        <v>2338</v>
      </c>
      <c r="AF833" s="118" t="s">
        <v>2339</v>
      </c>
      <c r="AG833" s="118" t="str">
        <f t="shared" si="72"/>
        <v>A679078</v>
      </c>
      <c r="AH833" s="118" t="str">
        <f>VLOOKUP(AG833,[1]AKT!$C$4:$E$324,3,FALSE)</f>
        <v>0942</v>
      </c>
    </row>
    <row r="834" spans="31:34" x14ac:dyDescent="0.25">
      <c r="AE834" s="118" t="s">
        <v>2340</v>
      </c>
      <c r="AF834" s="118" t="s">
        <v>2341</v>
      </c>
      <c r="AG834" s="118" t="str">
        <f t="shared" si="72"/>
        <v>A679078</v>
      </c>
      <c r="AH834" s="118" t="str">
        <f>VLOOKUP(AG834,[1]AKT!$C$4:$E$324,3,FALSE)</f>
        <v>0942</v>
      </c>
    </row>
    <row r="835" spans="31:34" x14ac:dyDescent="0.25">
      <c r="AE835" s="118" t="s">
        <v>2342</v>
      </c>
      <c r="AF835" s="118" t="s">
        <v>2343</v>
      </c>
      <c r="AG835" s="118" t="str">
        <f t="shared" si="72"/>
        <v>A679078</v>
      </c>
      <c r="AH835" s="118" t="str">
        <f>VLOOKUP(AG835,[1]AKT!$C$4:$E$324,3,FALSE)</f>
        <v>0942</v>
      </c>
    </row>
    <row r="836" spans="31:34" x14ac:dyDescent="0.25">
      <c r="AE836" s="118" t="s">
        <v>2344</v>
      </c>
      <c r="AF836" s="118" t="s">
        <v>2345</v>
      </c>
      <c r="AG836" s="118" t="str">
        <f t="shared" si="72"/>
        <v>A679078</v>
      </c>
      <c r="AH836" s="118" t="str">
        <f>VLOOKUP(AG836,[1]AKT!$C$4:$E$324,3,FALSE)</f>
        <v>0942</v>
      </c>
    </row>
    <row r="837" spans="31:34" x14ac:dyDescent="0.25">
      <c r="AE837" s="118" t="s">
        <v>2346</v>
      </c>
      <c r="AF837" s="118" t="s">
        <v>2204</v>
      </c>
      <c r="AG837" s="118" t="str">
        <f t="shared" si="72"/>
        <v>A679078</v>
      </c>
      <c r="AH837" s="118" t="str">
        <f>VLOOKUP(AG837,[1]AKT!$C$4:$E$324,3,FALSE)</f>
        <v>0942</v>
      </c>
    </row>
    <row r="838" spans="31:34" x14ac:dyDescent="0.25">
      <c r="AE838" s="118" t="s">
        <v>2347</v>
      </c>
      <c r="AF838" s="118" t="s">
        <v>1240</v>
      </c>
      <c r="AG838" s="118" t="str">
        <f t="shared" si="72"/>
        <v>A679078</v>
      </c>
      <c r="AH838" s="118" t="str">
        <f>VLOOKUP(AG838,[1]AKT!$C$4:$E$324,3,FALSE)</f>
        <v>0942</v>
      </c>
    </row>
    <row r="839" spans="31:34" x14ac:dyDescent="0.25">
      <c r="AE839" s="118" t="s">
        <v>2348</v>
      </c>
      <c r="AF839" s="118" t="s">
        <v>2349</v>
      </c>
      <c r="AG839" s="118" t="str">
        <f t="shared" si="72"/>
        <v>A679078</v>
      </c>
      <c r="AH839" s="118" t="str">
        <f>VLOOKUP(AG839,[1]AKT!$C$4:$E$324,3,FALSE)</f>
        <v>0942</v>
      </c>
    </row>
    <row r="840" spans="31:34" x14ac:dyDescent="0.25">
      <c r="AE840" s="118" t="s">
        <v>2350</v>
      </c>
      <c r="AF840" s="118" t="s">
        <v>2351</v>
      </c>
      <c r="AG840" s="118" t="str">
        <f t="shared" ref="AG840:AG903" si="73">LEFT(AE840,7)</f>
        <v>A679078</v>
      </c>
      <c r="AH840" s="118" t="str">
        <f>VLOOKUP(AG840,[1]AKT!$C$4:$E$324,3,FALSE)</f>
        <v>0942</v>
      </c>
    </row>
    <row r="841" spans="31:34" x14ac:dyDescent="0.25">
      <c r="AE841" s="118" t="s">
        <v>2352</v>
      </c>
      <c r="AF841" s="118" t="s">
        <v>2353</v>
      </c>
      <c r="AG841" s="118" t="str">
        <f t="shared" si="73"/>
        <v>A679078</v>
      </c>
      <c r="AH841" s="118" t="str">
        <f>VLOOKUP(AG841,[1]AKT!$C$4:$E$324,3,FALSE)</f>
        <v>0942</v>
      </c>
    </row>
    <row r="842" spans="31:34" x14ac:dyDescent="0.25">
      <c r="AE842" s="118" t="s">
        <v>2354</v>
      </c>
      <c r="AF842" s="118" t="s">
        <v>2355</v>
      </c>
      <c r="AG842" s="118" t="str">
        <f t="shared" si="73"/>
        <v>A679078</v>
      </c>
      <c r="AH842" s="118" t="str">
        <f>VLOOKUP(AG842,[1]AKT!$C$4:$E$324,3,FALSE)</f>
        <v>0942</v>
      </c>
    </row>
    <row r="843" spans="31:34" x14ac:dyDescent="0.25">
      <c r="AE843" s="118" t="s">
        <v>2356</v>
      </c>
      <c r="AF843" s="118" t="s">
        <v>2357</v>
      </c>
      <c r="AG843" s="118" t="str">
        <f t="shared" si="73"/>
        <v>A679078</v>
      </c>
      <c r="AH843" s="118" t="str">
        <f>VLOOKUP(AG843,[1]AKT!$C$4:$E$324,3,FALSE)</f>
        <v>0942</v>
      </c>
    </row>
    <row r="844" spans="31:34" x14ac:dyDescent="0.25">
      <c r="AE844" s="118" t="s">
        <v>2358</v>
      </c>
      <c r="AF844" s="118" t="s">
        <v>2359</v>
      </c>
      <c r="AG844" s="118" t="str">
        <f t="shared" si="73"/>
        <v>A679078</v>
      </c>
      <c r="AH844" s="118" t="str">
        <f>VLOOKUP(AG844,[1]AKT!$C$4:$E$324,3,FALSE)</f>
        <v>0942</v>
      </c>
    </row>
    <row r="845" spans="31:34" x14ac:dyDescent="0.25">
      <c r="AE845" s="118" t="s">
        <v>2360</v>
      </c>
      <c r="AF845" s="118" t="s">
        <v>1876</v>
      </c>
      <c r="AG845" s="118" t="str">
        <f t="shared" si="73"/>
        <v>A679078</v>
      </c>
      <c r="AH845" s="118" t="str">
        <f>VLOOKUP(AG845,[1]AKT!$C$4:$E$324,3,FALSE)</f>
        <v>0942</v>
      </c>
    </row>
    <row r="846" spans="31:34" x14ac:dyDescent="0.25">
      <c r="AE846" s="118" t="s">
        <v>2361</v>
      </c>
      <c r="AF846" s="118" t="s">
        <v>2362</v>
      </c>
      <c r="AG846" s="118" t="str">
        <f t="shared" si="73"/>
        <v>A679078</v>
      </c>
      <c r="AH846" s="118" t="str">
        <f>VLOOKUP(AG846,[1]AKT!$C$4:$E$324,3,FALSE)</f>
        <v>0942</v>
      </c>
    </row>
    <row r="847" spans="31:34" x14ac:dyDescent="0.25">
      <c r="AE847" s="118" t="s">
        <v>2363</v>
      </c>
      <c r="AF847" s="118" t="s">
        <v>2364</v>
      </c>
      <c r="AG847" s="118" t="str">
        <f t="shared" si="73"/>
        <v>A679078</v>
      </c>
      <c r="AH847" s="118" t="str">
        <f>VLOOKUP(AG847,[1]AKT!$C$4:$E$324,3,FALSE)</f>
        <v>0942</v>
      </c>
    </row>
    <row r="848" spans="31:34" x14ac:dyDescent="0.25">
      <c r="AE848" s="118" t="s">
        <v>2365</v>
      </c>
      <c r="AF848" s="118" t="s">
        <v>2366</v>
      </c>
      <c r="AG848" s="118" t="str">
        <f t="shared" si="73"/>
        <v>A679078</v>
      </c>
      <c r="AH848" s="118" t="str">
        <f>VLOOKUP(AG848,[1]AKT!$C$4:$E$324,3,FALSE)</f>
        <v>0942</v>
      </c>
    </row>
    <row r="849" spans="31:34" x14ac:dyDescent="0.25">
      <c r="AE849" s="118" t="s">
        <v>2367</v>
      </c>
      <c r="AF849" s="118" t="s">
        <v>2368</v>
      </c>
      <c r="AG849" s="118" t="str">
        <f t="shared" si="73"/>
        <v>A679078</v>
      </c>
      <c r="AH849" s="118" t="str">
        <f>VLOOKUP(AG849,[1]AKT!$C$4:$E$324,3,FALSE)</f>
        <v>0942</v>
      </c>
    </row>
    <row r="850" spans="31:34" x14ac:dyDescent="0.25">
      <c r="AE850" s="118" t="s">
        <v>2369</v>
      </c>
      <c r="AF850" s="118" t="s">
        <v>2370</v>
      </c>
      <c r="AG850" s="118" t="str">
        <f t="shared" si="73"/>
        <v>A679078</v>
      </c>
      <c r="AH850" s="118" t="str">
        <f>VLOOKUP(AG850,[1]AKT!$C$4:$E$324,3,FALSE)</f>
        <v>0942</v>
      </c>
    </row>
    <row r="851" spans="31:34" x14ac:dyDescent="0.25">
      <c r="AE851" s="118" t="s">
        <v>2371</v>
      </c>
      <c r="AF851" s="118" t="s">
        <v>2372</v>
      </c>
      <c r="AG851" s="118" t="str">
        <f t="shared" si="73"/>
        <v>A679078</v>
      </c>
      <c r="AH851" s="118" t="str">
        <f>VLOOKUP(AG851,[1]AKT!$C$4:$E$324,3,FALSE)</f>
        <v>0942</v>
      </c>
    </row>
    <row r="852" spans="31:34" x14ac:dyDescent="0.25">
      <c r="AE852" s="118" t="s">
        <v>2373</v>
      </c>
      <c r="AF852" s="118" t="s">
        <v>2374</v>
      </c>
      <c r="AG852" s="118" t="str">
        <f t="shared" si="73"/>
        <v>A679078</v>
      </c>
      <c r="AH852" s="118" t="str">
        <f>VLOOKUP(AG852,[1]AKT!$C$4:$E$324,3,FALSE)</f>
        <v>0942</v>
      </c>
    </row>
    <row r="853" spans="31:34" x14ac:dyDescent="0.25">
      <c r="AE853" s="118" t="s">
        <v>2375</v>
      </c>
      <c r="AF853" s="118" t="s">
        <v>2376</v>
      </c>
      <c r="AG853" s="118" t="str">
        <f t="shared" si="73"/>
        <v>A679078</v>
      </c>
      <c r="AH853" s="118" t="str">
        <f>VLOOKUP(AG853,[1]AKT!$C$4:$E$324,3,FALSE)</f>
        <v>0942</v>
      </c>
    </row>
    <row r="854" spans="31:34" x14ac:dyDescent="0.25">
      <c r="AE854" s="118" t="s">
        <v>2377</v>
      </c>
      <c r="AF854" s="118" t="s">
        <v>2378</v>
      </c>
      <c r="AG854" s="118" t="str">
        <f t="shared" si="73"/>
        <v>A679078</v>
      </c>
      <c r="AH854" s="118" t="str">
        <f>VLOOKUP(AG854,[1]AKT!$C$4:$E$324,3,FALSE)</f>
        <v>0942</v>
      </c>
    </row>
    <row r="855" spans="31:34" x14ac:dyDescent="0.25">
      <c r="AE855" s="118" t="s">
        <v>2379</v>
      </c>
      <c r="AF855" s="118" t="s">
        <v>2380</v>
      </c>
      <c r="AG855" s="118" t="str">
        <f t="shared" si="73"/>
        <v>A679078</v>
      </c>
      <c r="AH855" s="118" t="str">
        <f>VLOOKUP(AG855,[1]AKT!$C$4:$E$324,3,FALSE)</f>
        <v>0942</v>
      </c>
    </row>
    <row r="856" spans="31:34" x14ac:dyDescent="0.25">
      <c r="AE856" s="118" t="s">
        <v>2381</v>
      </c>
      <c r="AF856" s="118" t="s">
        <v>2382</v>
      </c>
      <c r="AG856" s="118" t="str">
        <f t="shared" si="73"/>
        <v>A679078</v>
      </c>
      <c r="AH856" s="118" t="str">
        <f>VLOOKUP(AG856,[1]AKT!$C$4:$E$324,3,FALSE)</f>
        <v>0942</v>
      </c>
    </row>
    <row r="857" spans="31:34" x14ac:dyDescent="0.25">
      <c r="AE857" s="118" t="s">
        <v>2383</v>
      </c>
      <c r="AF857" s="118" t="s">
        <v>2384</v>
      </c>
      <c r="AG857" s="118" t="str">
        <f t="shared" si="73"/>
        <v>A679078</v>
      </c>
      <c r="AH857" s="118" t="str">
        <f>VLOOKUP(AG857,[1]AKT!$C$4:$E$324,3,FALSE)</f>
        <v>0942</v>
      </c>
    </row>
    <row r="858" spans="31:34" x14ac:dyDescent="0.25">
      <c r="AE858" s="118" t="s">
        <v>2385</v>
      </c>
      <c r="AF858" s="118" t="s">
        <v>2386</v>
      </c>
      <c r="AG858" s="118" t="str">
        <f t="shared" si="73"/>
        <v>A679078</v>
      </c>
      <c r="AH858" s="118" t="str">
        <f>VLOOKUP(AG858,[1]AKT!$C$4:$E$324,3,FALSE)</f>
        <v>0942</v>
      </c>
    </row>
    <row r="859" spans="31:34" x14ac:dyDescent="0.25">
      <c r="AE859" s="118" t="s">
        <v>2387</v>
      </c>
      <c r="AF859" s="118" t="s">
        <v>2388</v>
      </c>
      <c r="AG859" s="118" t="str">
        <f t="shared" si="73"/>
        <v>A679078</v>
      </c>
      <c r="AH859" s="118" t="str">
        <f>VLOOKUP(AG859,[1]AKT!$C$4:$E$324,3,FALSE)</f>
        <v>0942</v>
      </c>
    </row>
    <row r="860" spans="31:34" x14ac:dyDescent="0.25">
      <c r="AE860" s="118" t="s">
        <v>2389</v>
      </c>
      <c r="AF860" s="118" t="s">
        <v>2390</v>
      </c>
      <c r="AG860" s="118" t="str">
        <f t="shared" si="73"/>
        <v>A679078</v>
      </c>
      <c r="AH860" s="118" t="str">
        <f>VLOOKUP(AG860,[1]AKT!$C$4:$E$324,3,FALSE)</f>
        <v>0942</v>
      </c>
    </row>
    <row r="861" spans="31:34" x14ac:dyDescent="0.25">
      <c r="AE861" s="118" t="s">
        <v>2391</v>
      </c>
      <c r="AF861" s="118" t="s">
        <v>2392</v>
      </c>
      <c r="AG861" s="118" t="str">
        <f t="shared" si="73"/>
        <v>A679078</v>
      </c>
      <c r="AH861" s="118" t="str">
        <f>VLOOKUP(AG861,[1]AKT!$C$4:$E$324,3,FALSE)</f>
        <v>0942</v>
      </c>
    </row>
    <row r="862" spans="31:34" x14ac:dyDescent="0.25">
      <c r="AE862" s="118" t="s">
        <v>2393</v>
      </c>
      <c r="AF862" s="118" t="s">
        <v>2394</v>
      </c>
      <c r="AG862" s="118" t="str">
        <f t="shared" si="73"/>
        <v>A679078</v>
      </c>
      <c r="AH862" s="118" t="str">
        <f>VLOOKUP(AG862,[1]AKT!$C$4:$E$324,3,FALSE)</f>
        <v>0942</v>
      </c>
    </row>
    <row r="863" spans="31:34" x14ac:dyDescent="0.25">
      <c r="AE863" s="118" t="s">
        <v>2395</v>
      </c>
      <c r="AF863" s="118" t="s">
        <v>2396</v>
      </c>
      <c r="AG863" s="118" t="str">
        <f t="shared" si="73"/>
        <v>A679078</v>
      </c>
      <c r="AH863" s="118" t="str">
        <f>VLOOKUP(AG863,[1]AKT!$C$4:$E$324,3,FALSE)</f>
        <v>0942</v>
      </c>
    </row>
    <row r="864" spans="31:34" x14ac:dyDescent="0.25">
      <c r="AE864" s="118" t="s">
        <v>2397</v>
      </c>
      <c r="AF864" s="118" t="s">
        <v>2398</v>
      </c>
      <c r="AG864" s="118" t="str">
        <f t="shared" si="73"/>
        <v>A679078</v>
      </c>
      <c r="AH864" s="118" t="str">
        <f>VLOOKUP(AG864,[1]AKT!$C$4:$E$324,3,FALSE)</f>
        <v>0942</v>
      </c>
    </row>
    <row r="865" spans="31:34" x14ac:dyDescent="0.25">
      <c r="AE865" s="118" t="s">
        <v>2399</v>
      </c>
      <c r="AF865" s="118" t="s">
        <v>2400</v>
      </c>
      <c r="AG865" s="118" t="str">
        <f t="shared" si="73"/>
        <v>A679078</v>
      </c>
      <c r="AH865" s="118" t="str">
        <f>VLOOKUP(AG865,[1]AKT!$C$4:$E$324,3,FALSE)</f>
        <v>0942</v>
      </c>
    </row>
    <row r="866" spans="31:34" x14ac:dyDescent="0.25">
      <c r="AE866" s="118" t="s">
        <v>2401</v>
      </c>
      <c r="AF866" s="118" t="s">
        <v>2402</v>
      </c>
      <c r="AG866" s="118" t="str">
        <f t="shared" si="73"/>
        <v>A679078</v>
      </c>
      <c r="AH866" s="118" t="str">
        <f>VLOOKUP(AG866,[1]AKT!$C$4:$E$324,3,FALSE)</f>
        <v>0942</v>
      </c>
    </row>
    <row r="867" spans="31:34" x14ac:dyDescent="0.25">
      <c r="AE867" s="118" t="s">
        <v>2403</v>
      </c>
      <c r="AF867" s="118" t="s">
        <v>2404</v>
      </c>
      <c r="AG867" s="118" t="str">
        <f t="shared" si="73"/>
        <v>A679078</v>
      </c>
      <c r="AH867" s="118" t="str">
        <f>VLOOKUP(AG867,[1]AKT!$C$4:$E$324,3,FALSE)</f>
        <v>0942</v>
      </c>
    </row>
    <row r="868" spans="31:34" x14ac:dyDescent="0.25">
      <c r="AE868" s="118" t="s">
        <v>2405</v>
      </c>
      <c r="AF868" s="118" t="s">
        <v>2406</v>
      </c>
      <c r="AG868" s="118" t="str">
        <f t="shared" si="73"/>
        <v>A679078</v>
      </c>
      <c r="AH868" s="118" t="str">
        <f>VLOOKUP(AG868,[1]AKT!$C$4:$E$324,3,FALSE)</f>
        <v>0942</v>
      </c>
    </row>
    <row r="869" spans="31:34" x14ac:dyDescent="0.25">
      <c r="AE869" s="118" t="s">
        <v>2407</v>
      </c>
      <c r="AF869" s="118" t="s">
        <v>2408</v>
      </c>
      <c r="AG869" s="118" t="str">
        <f t="shared" si="73"/>
        <v>A679078</v>
      </c>
      <c r="AH869" s="118" t="str">
        <f>VLOOKUP(AG869,[1]AKT!$C$4:$E$324,3,FALSE)</f>
        <v>0942</v>
      </c>
    </row>
    <row r="870" spans="31:34" x14ac:dyDescent="0.25">
      <c r="AE870" s="118" t="s">
        <v>2409</v>
      </c>
      <c r="AF870" s="118" t="s">
        <v>2410</v>
      </c>
      <c r="AG870" s="118" t="str">
        <f t="shared" si="73"/>
        <v>A679078</v>
      </c>
      <c r="AH870" s="118" t="str">
        <f>VLOOKUP(AG870,[1]AKT!$C$4:$E$324,3,FALSE)</f>
        <v>0942</v>
      </c>
    </row>
    <row r="871" spans="31:34" x14ac:dyDescent="0.25">
      <c r="AE871" s="118" t="s">
        <v>2411</v>
      </c>
      <c r="AF871" s="118" t="s">
        <v>2412</v>
      </c>
      <c r="AG871" s="118" t="str">
        <f t="shared" si="73"/>
        <v>A679078</v>
      </c>
      <c r="AH871" s="118" t="str">
        <f>VLOOKUP(AG871,[1]AKT!$C$4:$E$324,3,FALSE)</f>
        <v>0942</v>
      </c>
    </row>
    <row r="872" spans="31:34" x14ac:dyDescent="0.25">
      <c r="AE872" s="118" t="s">
        <v>2413</v>
      </c>
      <c r="AF872" s="118" t="s">
        <v>2414</v>
      </c>
      <c r="AG872" s="118" t="str">
        <f t="shared" si="73"/>
        <v>A679078</v>
      </c>
      <c r="AH872" s="118" t="str">
        <f>VLOOKUP(AG872,[1]AKT!$C$4:$E$324,3,FALSE)</f>
        <v>0942</v>
      </c>
    </row>
    <row r="873" spans="31:34" x14ac:dyDescent="0.25">
      <c r="AE873" s="118" t="s">
        <v>2415</v>
      </c>
      <c r="AF873" s="118" t="s">
        <v>2416</v>
      </c>
      <c r="AG873" s="118" t="str">
        <f t="shared" si="73"/>
        <v>A679078</v>
      </c>
      <c r="AH873" s="118" t="str">
        <f>VLOOKUP(AG873,[1]AKT!$C$4:$E$324,3,FALSE)</f>
        <v>0942</v>
      </c>
    </row>
    <row r="874" spans="31:34" x14ac:dyDescent="0.25">
      <c r="AE874" s="118" t="s">
        <v>2417</v>
      </c>
      <c r="AF874" s="118" t="s">
        <v>2418</v>
      </c>
      <c r="AG874" s="118" t="str">
        <f t="shared" si="73"/>
        <v>A679078</v>
      </c>
      <c r="AH874" s="118" t="str">
        <f>VLOOKUP(AG874,[1]AKT!$C$4:$E$324,3,FALSE)</f>
        <v>0942</v>
      </c>
    </row>
    <row r="875" spans="31:34" x14ac:dyDescent="0.25">
      <c r="AE875" s="118" t="s">
        <v>2419</v>
      </c>
      <c r="AF875" s="118" t="s">
        <v>2420</v>
      </c>
      <c r="AG875" s="118" t="str">
        <f t="shared" si="73"/>
        <v>A679078</v>
      </c>
      <c r="AH875" s="118" t="str">
        <f>VLOOKUP(AG875,[1]AKT!$C$4:$E$324,3,FALSE)</f>
        <v>0942</v>
      </c>
    </row>
    <row r="876" spans="31:34" x14ac:dyDescent="0.25">
      <c r="AE876" s="118" t="s">
        <v>2421</v>
      </c>
      <c r="AF876" s="118" t="s">
        <v>2422</v>
      </c>
      <c r="AG876" s="118" t="str">
        <f t="shared" si="73"/>
        <v>A679078</v>
      </c>
      <c r="AH876" s="118" t="str">
        <f>VLOOKUP(AG876,[1]AKT!$C$4:$E$324,3,FALSE)</f>
        <v>0942</v>
      </c>
    </row>
    <row r="877" spans="31:34" x14ac:dyDescent="0.25">
      <c r="AE877" s="118" t="s">
        <v>2423</v>
      </c>
      <c r="AF877" s="118" t="s">
        <v>2424</v>
      </c>
      <c r="AG877" s="118" t="str">
        <f t="shared" si="73"/>
        <v>A679078</v>
      </c>
      <c r="AH877" s="118" t="str">
        <f>VLOOKUP(AG877,[1]AKT!$C$4:$E$324,3,FALSE)</f>
        <v>0942</v>
      </c>
    </row>
    <row r="878" spans="31:34" x14ac:dyDescent="0.25">
      <c r="AE878" s="118" t="s">
        <v>2425</v>
      </c>
      <c r="AF878" s="118" t="s">
        <v>2426</v>
      </c>
      <c r="AG878" s="118" t="str">
        <f t="shared" si="73"/>
        <v>A679078</v>
      </c>
      <c r="AH878" s="118" t="str">
        <f>VLOOKUP(AG878,[1]AKT!$C$4:$E$324,3,FALSE)</f>
        <v>0942</v>
      </c>
    </row>
    <row r="879" spans="31:34" x14ac:dyDescent="0.25">
      <c r="AE879" s="118" t="s">
        <v>2427</v>
      </c>
      <c r="AF879" s="118" t="s">
        <v>2428</v>
      </c>
      <c r="AG879" s="118" t="str">
        <f t="shared" si="73"/>
        <v>A679078</v>
      </c>
      <c r="AH879" s="118" t="str">
        <f>VLOOKUP(AG879,[1]AKT!$C$4:$E$324,3,FALSE)</f>
        <v>0942</v>
      </c>
    </row>
    <row r="880" spans="31:34" x14ac:dyDescent="0.25">
      <c r="AE880" s="118" t="s">
        <v>2429</v>
      </c>
      <c r="AF880" s="118" t="s">
        <v>2430</v>
      </c>
      <c r="AG880" s="118" t="str">
        <f t="shared" si="73"/>
        <v>A679078</v>
      </c>
      <c r="AH880" s="118" t="str">
        <f>VLOOKUP(AG880,[1]AKT!$C$4:$E$324,3,FALSE)</f>
        <v>0942</v>
      </c>
    </row>
    <row r="881" spans="31:34" x14ac:dyDescent="0.25">
      <c r="AE881" s="118" t="s">
        <v>2431</v>
      </c>
      <c r="AF881" s="118" t="s">
        <v>2432</v>
      </c>
      <c r="AG881" s="118" t="str">
        <f t="shared" si="73"/>
        <v>A679078</v>
      </c>
      <c r="AH881" s="118" t="str">
        <f>VLOOKUP(AG881,[1]AKT!$C$4:$E$324,3,FALSE)</f>
        <v>0942</v>
      </c>
    </row>
    <row r="882" spans="31:34" x14ac:dyDescent="0.25">
      <c r="AE882" s="118" t="s">
        <v>2433</v>
      </c>
      <c r="AF882" s="118" t="s">
        <v>2434</v>
      </c>
      <c r="AG882" s="118" t="str">
        <f t="shared" si="73"/>
        <v>A679078</v>
      </c>
      <c r="AH882" s="118" t="str">
        <f>VLOOKUP(AG882,[1]AKT!$C$4:$E$324,3,FALSE)</f>
        <v>0942</v>
      </c>
    </row>
    <row r="883" spans="31:34" x14ac:dyDescent="0.25">
      <c r="AE883" s="118" t="s">
        <v>2435</v>
      </c>
      <c r="AF883" s="118" t="s">
        <v>2436</v>
      </c>
      <c r="AG883" s="118" t="str">
        <f t="shared" si="73"/>
        <v>A679078</v>
      </c>
      <c r="AH883" s="118" t="str">
        <f>VLOOKUP(AG883,[1]AKT!$C$4:$E$324,3,FALSE)</f>
        <v>0942</v>
      </c>
    </row>
    <row r="884" spans="31:34" x14ac:dyDescent="0.25">
      <c r="AE884" s="118" t="s">
        <v>2437</v>
      </c>
      <c r="AF884" s="118" t="s">
        <v>2438</v>
      </c>
      <c r="AG884" s="118" t="str">
        <f t="shared" si="73"/>
        <v>A679078</v>
      </c>
      <c r="AH884" s="118" t="str">
        <f>VLOOKUP(AG884,[1]AKT!$C$4:$E$324,3,FALSE)</f>
        <v>0942</v>
      </c>
    </row>
    <row r="885" spans="31:34" x14ac:dyDescent="0.25">
      <c r="AE885" s="118" t="s">
        <v>2439</v>
      </c>
      <c r="AF885" s="118" t="s">
        <v>2440</v>
      </c>
      <c r="AG885" s="118" t="str">
        <f t="shared" si="73"/>
        <v>A679078</v>
      </c>
      <c r="AH885" s="118" t="str">
        <f>VLOOKUP(AG885,[1]AKT!$C$4:$E$324,3,FALSE)</f>
        <v>0942</v>
      </c>
    </row>
    <row r="886" spans="31:34" x14ac:dyDescent="0.25">
      <c r="AE886" s="118" t="s">
        <v>2441</v>
      </c>
      <c r="AF886" s="118" t="s">
        <v>2442</v>
      </c>
      <c r="AG886" s="118" t="str">
        <f t="shared" si="73"/>
        <v>A679078</v>
      </c>
      <c r="AH886" s="118" t="str">
        <f>VLOOKUP(AG886,[1]AKT!$C$4:$E$324,3,FALSE)</f>
        <v>0942</v>
      </c>
    </row>
    <row r="887" spans="31:34" x14ac:dyDescent="0.25">
      <c r="AE887" s="118" t="s">
        <v>2443</v>
      </c>
      <c r="AF887" s="118" t="s">
        <v>2444</v>
      </c>
      <c r="AG887" s="118" t="str">
        <f t="shared" si="73"/>
        <v>A679078</v>
      </c>
      <c r="AH887" s="118" t="str">
        <f>VLOOKUP(AG887,[1]AKT!$C$4:$E$324,3,FALSE)</f>
        <v>0942</v>
      </c>
    </row>
    <row r="888" spans="31:34" x14ac:dyDescent="0.25">
      <c r="AE888" s="118" t="s">
        <v>2445</v>
      </c>
      <c r="AF888" s="118" t="s">
        <v>2446</v>
      </c>
      <c r="AG888" s="118" t="str">
        <f t="shared" si="73"/>
        <v>A679078</v>
      </c>
      <c r="AH888" s="118" t="str">
        <f>VLOOKUP(AG888,[1]AKT!$C$4:$E$324,3,FALSE)</f>
        <v>0942</v>
      </c>
    </row>
    <row r="889" spans="31:34" x14ac:dyDescent="0.25">
      <c r="AE889" s="118" t="s">
        <v>2447</v>
      </c>
      <c r="AF889" s="118" t="s">
        <v>2448</v>
      </c>
      <c r="AG889" s="118" t="str">
        <f t="shared" si="73"/>
        <v>A679078</v>
      </c>
      <c r="AH889" s="118" t="str">
        <f>VLOOKUP(AG889,[1]AKT!$C$4:$E$324,3,FALSE)</f>
        <v>0942</v>
      </c>
    </row>
    <row r="890" spans="31:34" x14ac:dyDescent="0.25">
      <c r="AE890" s="118" t="s">
        <v>2449</v>
      </c>
      <c r="AF890" s="118" t="s">
        <v>2450</v>
      </c>
      <c r="AG890" s="118" t="str">
        <f t="shared" si="73"/>
        <v>A679078</v>
      </c>
      <c r="AH890" s="118" t="str">
        <f>VLOOKUP(AG890,[1]AKT!$C$4:$E$324,3,FALSE)</f>
        <v>0942</v>
      </c>
    </row>
    <row r="891" spans="31:34" x14ac:dyDescent="0.25">
      <c r="AE891" s="118" t="s">
        <v>2451</v>
      </c>
      <c r="AF891" s="118" t="s">
        <v>2452</v>
      </c>
      <c r="AG891" s="118" t="str">
        <f t="shared" si="73"/>
        <v>A679078</v>
      </c>
      <c r="AH891" s="118" t="str">
        <f>VLOOKUP(AG891,[1]AKT!$C$4:$E$324,3,FALSE)</f>
        <v>0942</v>
      </c>
    </row>
    <row r="892" spans="31:34" x14ac:dyDescent="0.25">
      <c r="AE892" s="118" t="s">
        <v>2453</v>
      </c>
      <c r="AF892" s="118" t="s">
        <v>2454</v>
      </c>
      <c r="AG892" s="118" t="str">
        <f t="shared" si="73"/>
        <v>A679078</v>
      </c>
      <c r="AH892" s="118" t="str">
        <f>VLOOKUP(AG892,[1]AKT!$C$4:$E$324,3,FALSE)</f>
        <v>0942</v>
      </c>
    </row>
    <row r="893" spans="31:34" x14ac:dyDescent="0.25">
      <c r="AE893" s="118" t="s">
        <v>2455</v>
      </c>
      <c r="AF893" s="118" t="s">
        <v>2456</v>
      </c>
      <c r="AG893" s="118" t="str">
        <f t="shared" si="73"/>
        <v>A679078</v>
      </c>
      <c r="AH893" s="118" t="str">
        <f>VLOOKUP(AG893,[1]AKT!$C$4:$E$324,3,FALSE)</f>
        <v>0942</v>
      </c>
    </row>
    <row r="894" spans="31:34" x14ac:dyDescent="0.25">
      <c r="AE894" s="118" t="s">
        <v>2457</v>
      </c>
      <c r="AF894" s="118" t="s">
        <v>2458</v>
      </c>
      <c r="AG894" s="118" t="str">
        <f t="shared" si="73"/>
        <v>A679078</v>
      </c>
      <c r="AH894" s="118" t="str">
        <f>VLOOKUP(AG894,[1]AKT!$C$4:$E$324,3,FALSE)</f>
        <v>0942</v>
      </c>
    </row>
    <row r="895" spans="31:34" x14ac:dyDescent="0.25">
      <c r="AE895" s="118" t="s">
        <v>2459</v>
      </c>
      <c r="AF895" s="118" t="s">
        <v>2460</v>
      </c>
      <c r="AG895" s="118" t="str">
        <f t="shared" si="73"/>
        <v>A679078</v>
      </c>
      <c r="AH895" s="118" t="str">
        <f>VLOOKUP(AG895,[1]AKT!$C$4:$E$324,3,FALSE)</f>
        <v>0942</v>
      </c>
    </row>
    <row r="896" spans="31:34" x14ac:dyDescent="0.25">
      <c r="AE896" s="118" t="s">
        <v>2461</v>
      </c>
      <c r="AF896" s="118" t="s">
        <v>2462</v>
      </c>
      <c r="AG896" s="118" t="str">
        <f t="shared" si="73"/>
        <v>A679078</v>
      </c>
      <c r="AH896" s="118" t="str">
        <f>VLOOKUP(AG896,[1]AKT!$C$4:$E$324,3,FALSE)</f>
        <v>0942</v>
      </c>
    </row>
    <row r="897" spans="31:34" x14ac:dyDescent="0.25">
      <c r="AE897" s="118" t="s">
        <v>2463</v>
      </c>
      <c r="AF897" s="118" t="s">
        <v>2464</v>
      </c>
      <c r="AG897" s="118" t="str">
        <f t="shared" si="73"/>
        <v>A679078</v>
      </c>
      <c r="AH897" s="118" t="str">
        <f>VLOOKUP(AG897,[1]AKT!$C$4:$E$324,3,FALSE)</f>
        <v>0942</v>
      </c>
    </row>
    <row r="898" spans="31:34" x14ac:dyDescent="0.25">
      <c r="AE898" s="118" t="s">
        <v>2465</v>
      </c>
      <c r="AF898" s="118" t="s">
        <v>2466</v>
      </c>
      <c r="AG898" s="118" t="str">
        <f t="shared" si="73"/>
        <v>A679078</v>
      </c>
      <c r="AH898" s="118" t="str">
        <f>VLOOKUP(AG898,[1]AKT!$C$4:$E$324,3,FALSE)</f>
        <v>0942</v>
      </c>
    </row>
    <row r="899" spans="31:34" x14ac:dyDescent="0.25">
      <c r="AE899" s="118" t="s">
        <v>2467</v>
      </c>
      <c r="AF899" s="118" t="s">
        <v>2468</v>
      </c>
      <c r="AG899" s="118" t="str">
        <f t="shared" si="73"/>
        <v>A679078</v>
      </c>
      <c r="AH899" s="118" t="str">
        <f>VLOOKUP(AG899,[1]AKT!$C$4:$E$324,3,FALSE)</f>
        <v>0942</v>
      </c>
    </row>
    <row r="900" spans="31:34" x14ac:dyDescent="0.25">
      <c r="AE900" s="118" t="s">
        <v>2469</v>
      </c>
      <c r="AF900" s="118" t="s">
        <v>2470</v>
      </c>
      <c r="AG900" s="118" t="str">
        <f t="shared" si="73"/>
        <v>A679078</v>
      </c>
      <c r="AH900" s="118" t="str">
        <f>VLOOKUP(AG900,[1]AKT!$C$4:$E$324,3,FALSE)</f>
        <v>0942</v>
      </c>
    </row>
    <row r="901" spans="31:34" x14ac:dyDescent="0.25">
      <c r="AE901" s="118" t="s">
        <v>2471</v>
      </c>
      <c r="AF901" s="118" t="s">
        <v>2472</v>
      </c>
      <c r="AG901" s="118" t="str">
        <f t="shared" si="73"/>
        <v>A679078</v>
      </c>
      <c r="AH901" s="118" t="str">
        <f>VLOOKUP(AG901,[1]AKT!$C$4:$E$324,3,FALSE)</f>
        <v>0942</v>
      </c>
    </row>
    <row r="902" spans="31:34" x14ac:dyDescent="0.25">
      <c r="AE902" s="118" t="s">
        <v>2473</v>
      </c>
      <c r="AF902" s="118" t="s">
        <v>908</v>
      </c>
      <c r="AG902" s="118" t="str">
        <f t="shared" si="73"/>
        <v>A679078</v>
      </c>
      <c r="AH902" s="118" t="str">
        <f>VLOOKUP(AG902,[1]AKT!$C$4:$E$324,3,FALSE)</f>
        <v>0942</v>
      </c>
    </row>
    <row r="903" spans="31:34" x14ac:dyDescent="0.25">
      <c r="AE903" s="118" t="s">
        <v>2474</v>
      </c>
      <c r="AF903" s="118" t="s">
        <v>820</v>
      </c>
      <c r="AG903" s="118" t="str">
        <f t="shared" si="73"/>
        <v>A679078</v>
      </c>
      <c r="AH903" s="118" t="str">
        <f>VLOOKUP(AG903,[1]AKT!$C$4:$E$324,3,FALSE)</f>
        <v>0942</v>
      </c>
    </row>
    <row r="904" spans="31:34" x14ac:dyDescent="0.25">
      <c r="AE904" s="118" t="s">
        <v>2475</v>
      </c>
      <c r="AF904" s="118" t="s">
        <v>2476</v>
      </c>
      <c r="AG904" s="118" t="str">
        <f t="shared" ref="AG904:AG967" si="74">LEFT(AE904,7)</f>
        <v>A679078</v>
      </c>
      <c r="AH904" s="118" t="str">
        <f>VLOOKUP(AG904,[1]AKT!$C$4:$E$324,3,FALSE)</f>
        <v>0942</v>
      </c>
    </row>
    <row r="905" spans="31:34" x14ac:dyDescent="0.25">
      <c r="AE905" s="118" t="s">
        <v>2477</v>
      </c>
      <c r="AF905" s="118" t="s">
        <v>2478</v>
      </c>
      <c r="AG905" s="118" t="str">
        <f t="shared" si="74"/>
        <v>A679078</v>
      </c>
      <c r="AH905" s="118" t="str">
        <f>VLOOKUP(AG905,[1]AKT!$C$4:$E$324,3,FALSE)</f>
        <v>0942</v>
      </c>
    </row>
    <row r="906" spans="31:34" x14ac:dyDescent="0.25">
      <c r="AE906" s="118" t="s">
        <v>2479</v>
      </c>
      <c r="AF906" s="118" t="s">
        <v>639</v>
      </c>
      <c r="AG906" s="118" t="str">
        <f t="shared" si="74"/>
        <v>A679078</v>
      </c>
      <c r="AH906" s="118" t="str">
        <f>VLOOKUP(AG906,[1]AKT!$C$4:$E$324,3,FALSE)</f>
        <v>0942</v>
      </c>
    </row>
    <row r="907" spans="31:34" x14ac:dyDescent="0.25">
      <c r="AE907" s="118" t="s">
        <v>2480</v>
      </c>
      <c r="AF907" s="118" t="s">
        <v>768</v>
      </c>
      <c r="AG907" s="118" t="str">
        <f t="shared" si="74"/>
        <v>A679078</v>
      </c>
      <c r="AH907" s="118" t="str">
        <f>VLOOKUP(AG907,[1]AKT!$C$4:$E$324,3,FALSE)</f>
        <v>0942</v>
      </c>
    </row>
    <row r="908" spans="31:34" x14ac:dyDescent="0.25">
      <c r="AE908" s="118" t="s">
        <v>2481</v>
      </c>
      <c r="AF908" s="118" t="s">
        <v>2482</v>
      </c>
      <c r="AG908" s="118" t="str">
        <f t="shared" si="74"/>
        <v>A679078</v>
      </c>
      <c r="AH908" s="118" t="str">
        <f>VLOOKUP(AG908,[1]AKT!$C$4:$E$324,3,FALSE)</f>
        <v>0942</v>
      </c>
    </row>
    <row r="909" spans="31:34" x14ac:dyDescent="0.25">
      <c r="AE909" s="118" t="s">
        <v>2483</v>
      </c>
      <c r="AF909" s="118" t="s">
        <v>2484</v>
      </c>
      <c r="AG909" s="118" t="str">
        <f t="shared" si="74"/>
        <v>A679078</v>
      </c>
      <c r="AH909" s="118" t="str">
        <f>VLOOKUP(AG909,[1]AKT!$C$4:$E$324,3,FALSE)</f>
        <v>0942</v>
      </c>
    </row>
    <row r="910" spans="31:34" x14ac:dyDescent="0.25">
      <c r="AE910" s="118" t="s">
        <v>2485</v>
      </c>
      <c r="AF910" s="118" t="s">
        <v>2486</v>
      </c>
      <c r="AG910" s="118" t="str">
        <f t="shared" si="74"/>
        <v>A679081</v>
      </c>
      <c r="AH910" s="118" t="str">
        <f>VLOOKUP(AG910,[1]AKT!$C$4:$E$324,3,FALSE)</f>
        <v>0942</v>
      </c>
    </row>
    <row r="911" spans="31:34" x14ac:dyDescent="0.25">
      <c r="AE911" s="118" t="s">
        <v>2487</v>
      </c>
      <c r="AF911" s="118" t="s">
        <v>2488</v>
      </c>
      <c r="AG911" s="118" t="str">
        <f t="shared" si="74"/>
        <v>A679081</v>
      </c>
      <c r="AH911" s="118" t="str">
        <f>VLOOKUP(AG911,[1]AKT!$C$4:$E$324,3,FALSE)</f>
        <v>0942</v>
      </c>
    </row>
    <row r="912" spans="31:34" x14ac:dyDescent="0.25">
      <c r="AE912" s="118" t="s">
        <v>2489</v>
      </c>
      <c r="AF912" s="118" t="s">
        <v>2490</v>
      </c>
      <c r="AG912" s="118" t="str">
        <f t="shared" si="74"/>
        <v>A679081</v>
      </c>
      <c r="AH912" s="118" t="str">
        <f>VLOOKUP(AG912,[1]AKT!$C$4:$E$324,3,FALSE)</f>
        <v>0942</v>
      </c>
    </row>
    <row r="913" spans="31:34" x14ac:dyDescent="0.25">
      <c r="AE913" s="118" t="s">
        <v>2491</v>
      </c>
      <c r="AF913" s="118" t="s">
        <v>2492</v>
      </c>
      <c r="AG913" s="118" t="str">
        <f t="shared" si="74"/>
        <v>A679081</v>
      </c>
      <c r="AH913" s="118" t="str">
        <f>VLOOKUP(AG913,[1]AKT!$C$4:$E$324,3,FALSE)</f>
        <v>0942</v>
      </c>
    </row>
    <row r="914" spans="31:34" x14ac:dyDescent="0.25">
      <c r="AE914" s="118" t="s">
        <v>2493</v>
      </c>
      <c r="AF914" s="118" t="s">
        <v>2494</v>
      </c>
      <c r="AG914" s="118" t="str">
        <f t="shared" si="74"/>
        <v>A679081</v>
      </c>
      <c r="AH914" s="118" t="str">
        <f>VLOOKUP(AG914,[1]AKT!$C$4:$E$324,3,FALSE)</f>
        <v>0942</v>
      </c>
    </row>
    <row r="915" spans="31:34" x14ac:dyDescent="0.25">
      <c r="AE915" s="118" t="s">
        <v>2495</v>
      </c>
      <c r="AF915" s="118" t="s">
        <v>2496</v>
      </c>
      <c r="AG915" s="118" t="str">
        <f t="shared" si="74"/>
        <v>A679081</v>
      </c>
      <c r="AH915" s="118" t="str">
        <f>VLOOKUP(AG915,[1]AKT!$C$4:$E$324,3,FALSE)</f>
        <v>0942</v>
      </c>
    </row>
    <row r="916" spans="31:34" x14ac:dyDescent="0.25">
      <c r="AE916" s="118" t="s">
        <v>2497</v>
      </c>
      <c r="AF916" s="118" t="s">
        <v>2331</v>
      </c>
      <c r="AG916" s="118" t="str">
        <f t="shared" si="74"/>
        <v>A679081</v>
      </c>
      <c r="AH916" s="118" t="str">
        <f>VLOOKUP(AG916,[1]AKT!$C$4:$E$324,3,FALSE)</f>
        <v>0942</v>
      </c>
    </row>
    <row r="917" spans="31:34" x14ac:dyDescent="0.25">
      <c r="AE917" s="118" t="s">
        <v>2498</v>
      </c>
      <c r="AF917" s="118" t="s">
        <v>2499</v>
      </c>
      <c r="AG917" s="118" t="str">
        <f t="shared" si="74"/>
        <v>A679081</v>
      </c>
      <c r="AH917" s="118" t="str">
        <f>VLOOKUP(AG917,[1]AKT!$C$4:$E$324,3,FALSE)</f>
        <v>0942</v>
      </c>
    </row>
    <row r="918" spans="31:34" x14ac:dyDescent="0.25">
      <c r="AE918" s="118" t="s">
        <v>2500</v>
      </c>
      <c r="AF918" s="118" t="s">
        <v>2501</v>
      </c>
      <c r="AG918" s="118" t="str">
        <f t="shared" si="74"/>
        <v>A679081</v>
      </c>
      <c r="AH918" s="118" t="str">
        <f>VLOOKUP(AG918,[1]AKT!$C$4:$E$324,3,FALSE)</f>
        <v>0942</v>
      </c>
    </row>
    <row r="919" spans="31:34" x14ac:dyDescent="0.25">
      <c r="AE919" s="118" t="s">
        <v>2502</v>
      </c>
      <c r="AF919" s="118" t="s">
        <v>2503</v>
      </c>
      <c r="AG919" s="118" t="str">
        <f t="shared" si="74"/>
        <v>A679081</v>
      </c>
      <c r="AH919" s="118" t="str">
        <f>VLOOKUP(AG919,[1]AKT!$C$4:$E$324,3,FALSE)</f>
        <v>0942</v>
      </c>
    </row>
    <row r="920" spans="31:34" x14ac:dyDescent="0.25">
      <c r="AE920" s="118" t="s">
        <v>2504</v>
      </c>
      <c r="AF920" s="118" t="s">
        <v>2505</v>
      </c>
      <c r="AG920" s="118" t="str">
        <f t="shared" si="74"/>
        <v>A679081</v>
      </c>
      <c r="AH920" s="118" t="str">
        <f>VLOOKUP(AG920,[1]AKT!$C$4:$E$324,3,FALSE)</f>
        <v>0942</v>
      </c>
    </row>
    <row r="921" spans="31:34" x14ac:dyDescent="0.25">
      <c r="AE921" s="118" t="s">
        <v>2506</v>
      </c>
      <c r="AF921" s="118" t="s">
        <v>2507</v>
      </c>
      <c r="AG921" s="118" t="str">
        <f t="shared" si="74"/>
        <v>A679115</v>
      </c>
      <c r="AH921" s="118" t="str">
        <f>VLOOKUP(AG921,[1]AKT!$C$4:$E$324,3,FALSE)</f>
        <v>0942</v>
      </c>
    </row>
    <row r="922" spans="31:34" x14ac:dyDescent="0.25">
      <c r="AE922" s="118" t="s">
        <v>2508</v>
      </c>
      <c r="AF922" s="118" t="s">
        <v>2509</v>
      </c>
      <c r="AG922" s="118" t="str">
        <f t="shared" si="74"/>
        <v>A679115</v>
      </c>
      <c r="AH922" s="118" t="str">
        <f>VLOOKUP(AG922,[1]AKT!$C$4:$E$324,3,FALSE)</f>
        <v>0942</v>
      </c>
    </row>
    <row r="923" spans="31:34" x14ac:dyDescent="0.25">
      <c r="AE923" s="118" t="s">
        <v>2510</v>
      </c>
      <c r="AF923" s="118" t="s">
        <v>2511</v>
      </c>
      <c r="AG923" s="118" t="str">
        <f t="shared" si="74"/>
        <v>A679115</v>
      </c>
      <c r="AH923" s="118" t="str">
        <f>VLOOKUP(AG923,[1]AKT!$C$4:$E$324,3,FALSE)</f>
        <v>0942</v>
      </c>
    </row>
    <row r="924" spans="31:34" x14ac:dyDescent="0.25">
      <c r="AE924" s="118" t="s">
        <v>2512</v>
      </c>
      <c r="AF924" s="118" t="s">
        <v>2513</v>
      </c>
      <c r="AG924" s="118" t="str">
        <f t="shared" si="74"/>
        <v>A679115</v>
      </c>
      <c r="AH924" s="118" t="str">
        <f>VLOOKUP(AG924,[1]AKT!$C$4:$E$324,3,FALSE)</f>
        <v>0942</v>
      </c>
    </row>
    <row r="925" spans="31:34" x14ac:dyDescent="0.25">
      <c r="AE925" s="118" t="s">
        <v>2514</v>
      </c>
      <c r="AF925" s="118" t="s">
        <v>2515</v>
      </c>
      <c r="AG925" s="118" t="str">
        <f t="shared" si="74"/>
        <v>A679115</v>
      </c>
      <c r="AH925" s="118" t="str">
        <f>VLOOKUP(AG925,[1]AKT!$C$4:$E$324,3,FALSE)</f>
        <v>0942</v>
      </c>
    </row>
    <row r="926" spans="31:34" x14ac:dyDescent="0.25">
      <c r="AE926" s="118" t="s">
        <v>2516</v>
      </c>
      <c r="AF926" s="118" t="s">
        <v>2517</v>
      </c>
      <c r="AG926" s="118" t="str">
        <f t="shared" si="74"/>
        <v>A679115</v>
      </c>
      <c r="AH926" s="118" t="str">
        <f>VLOOKUP(AG926,[1]AKT!$C$4:$E$324,3,FALSE)</f>
        <v>0942</v>
      </c>
    </row>
    <row r="927" spans="31:34" x14ac:dyDescent="0.25">
      <c r="AE927" s="118" t="s">
        <v>2518</v>
      </c>
      <c r="AF927" s="118" t="s">
        <v>2519</v>
      </c>
      <c r="AG927" s="118" t="str">
        <f t="shared" si="74"/>
        <v>A679115</v>
      </c>
      <c r="AH927" s="118" t="str">
        <f>VLOOKUP(AG927,[1]AKT!$C$4:$E$324,3,FALSE)</f>
        <v>0942</v>
      </c>
    </row>
    <row r="928" spans="31:34" x14ac:dyDescent="0.25">
      <c r="AE928" s="118" t="s">
        <v>2520</v>
      </c>
      <c r="AF928" s="118" t="s">
        <v>2521</v>
      </c>
      <c r="AG928" s="118" t="str">
        <f t="shared" si="74"/>
        <v>A679115</v>
      </c>
      <c r="AH928" s="118" t="str">
        <f>VLOOKUP(AG928,[1]AKT!$C$4:$E$324,3,FALSE)</f>
        <v>0942</v>
      </c>
    </row>
    <row r="929" spans="31:34" x14ac:dyDescent="0.25">
      <c r="AE929" s="118" t="s">
        <v>632</v>
      </c>
      <c r="AF929" s="118" t="s">
        <v>2522</v>
      </c>
      <c r="AG929" s="118" t="str">
        <f t="shared" si="74"/>
        <v>K679084</v>
      </c>
      <c r="AH929" s="118" t="str">
        <f>VLOOKUP(AG929,[1]AKT!$C$4:$E$324,3,FALSE)</f>
        <v>0942</v>
      </c>
    </row>
    <row r="930" spans="31:34" x14ac:dyDescent="0.25">
      <c r="AE930" s="118" t="s">
        <v>2523</v>
      </c>
      <c r="AF930" s="118" t="s">
        <v>646</v>
      </c>
      <c r="AG930" s="118" t="str">
        <f t="shared" si="74"/>
        <v>K679084</v>
      </c>
      <c r="AH930" s="118" t="str">
        <f>VLOOKUP(AG930,[1]AKT!$C$4:$E$324,3,FALSE)</f>
        <v>0942</v>
      </c>
    </row>
    <row r="931" spans="31:34" x14ac:dyDescent="0.25">
      <c r="AE931" s="118" t="s">
        <v>2524</v>
      </c>
      <c r="AF931" s="118" t="s">
        <v>2525</v>
      </c>
      <c r="AG931" s="118" t="str">
        <f t="shared" si="74"/>
        <v>K679084</v>
      </c>
      <c r="AH931" s="118" t="str">
        <f>VLOOKUP(AG931,[1]AKT!$C$4:$E$324,3,FALSE)</f>
        <v>0942</v>
      </c>
    </row>
    <row r="932" spans="31:34" x14ac:dyDescent="0.25">
      <c r="AE932" s="118" t="s">
        <v>2526</v>
      </c>
      <c r="AF932" s="118" t="s">
        <v>2527</v>
      </c>
      <c r="AG932" s="118" t="str">
        <f t="shared" si="74"/>
        <v>K679084</v>
      </c>
      <c r="AH932" s="118" t="str">
        <f>VLOOKUP(AG932,[1]AKT!$C$4:$E$324,3,FALSE)</f>
        <v>0942</v>
      </c>
    </row>
    <row r="933" spans="31:34" x14ac:dyDescent="0.25">
      <c r="AE933" s="118" t="s">
        <v>2528</v>
      </c>
      <c r="AF933" s="118" t="s">
        <v>641</v>
      </c>
      <c r="AG933" s="118" t="str">
        <f t="shared" si="74"/>
        <v>K679084</v>
      </c>
      <c r="AH933" s="118" t="str">
        <f>VLOOKUP(AG933,[1]AKT!$C$4:$E$324,3,FALSE)</f>
        <v>0942</v>
      </c>
    </row>
    <row r="934" spans="31:34" x14ac:dyDescent="0.25">
      <c r="AE934" s="118" t="s">
        <v>2529</v>
      </c>
      <c r="AF934" s="118" t="s">
        <v>2478</v>
      </c>
      <c r="AG934" s="118" t="str">
        <f t="shared" si="74"/>
        <v>K679084</v>
      </c>
      <c r="AH934" s="118" t="str">
        <f>VLOOKUP(AG934,[1]AKT!$C$4:$E$324,3,FALSE)</f>
        <v>0942</v>
      </c>
    </row>
    <row r="935" spans="31:34" x14ac:dyDescent="0.25">
      <c r="AE935" s="118" t="s">
        <v>2530</v>
      </c>
      <c r="AF935" s="118" t="s">
        <v>650</v>
      </c>
      <c r="AG935" s="118" t="str">
        <f t="shared" si="74"/>
        <v>K679084</v>
      </c>
      <c r="AH935" s="118" t="str">
        <f>VLOOKUP(AG935,[1]AKT!$C$4:$E$324,3,FALSE)</f>
        <v>0942</v>
      </c>
    </row>
    <row r="936" spans="31:34" x14ac:dyDescent="0.25">
      <c r="AE936" s="118" t="s">
        <v>2531</v>
      </c>
      <c r="AF936" s="118" t="s">
        <v>670</v>
      </c>
      <c r="AG936" s="118" t="str">
        <f t="shared" si="74"/>
        <v>K679106</v>
      </c>
      <c r="AH936" s="118" t="str">
        <f>VLOOKUP(AG936,[1]AKT!$C$4:$E$324,3,FALSE)</f>
        <v>0942</v>
      </c>
    </row>
    <row r="937" spans="31:34" x14ac:dyDescent="0.25">
      <c r="AE937" s="118" t="s">
        <v>2532</v>
      </c>
      <c r="AF937" s="118" t="s">
        <v>673</v>
      </c>
      <c r="AG937" s="118" t="str">
        <f t="shared" si="74"/>
        <v>K679106</v>
      </c>
      <c r="AH937" s="118" t="str">
        <f>VLOOKUP(AG937,[1]AKT!$C$4:$E$324,3,FALSE)</f>
        <v>0942</v>
      </c>
    </row>
    <row r="938" spans="31:34" x14ac:dyDescent="0.25">
      <c r="AE938" s="118" t="s">
        <v>2533</v>
      </c>
      <c r="AF938" s="118" t="s">
        <v>676</v>
      </c>
      <c r="AG938" s="118" t="str">
        <f t="shared" si="74"/>
        <v>K679106</v>
      </c>
      <c r="AH938" s="118" t="str">
        <f>VLOOKUP(AG938,[1]AKT!$C$4:$E$324,3,FALSE)</f>
        <v>0942</v>
      </c>
    </row>
    <row r="939" spans="31:34" x14ac:dyDescent="0.25">
      <c r="AE939" s="118" t="s">
        <v>2534</v>
      </c>
      <c r="AF939" s="118" t="s">
        <v>2535</v>
      </c>
      <c r="AG939" s="118" t="str">
        <f t="shared" si="74"/>
        <v>K679106</v>
      </c>
      <c r="AH939" s="118" t="str">
        <f>VLOOKUP(AG939,[1]AKT!$C$4:$E$324,3,FALSE)</f>
        <v>0942</v>
      </c>
    </row>
    <row r="940" spans="31:34" x14ac:dyDescent="0.25">
      <c r="AE940" s="118" t="s">
        <v>2536</v>
      </c>
      <c r="AF940" s="118" t="s">
        <v>2537</v>
      </c>
      <c r="AG940" s="118" t="str">
        <f t="shared" si="74"/>
        <v>K679106</v>
      </c>
      <c r="AH940" s="118" t="str">
        <f>VLOOKUP(AG940,[1]AKT!$C$4:$E$324,3,FALSE)</f>
        <v>0942</v>
      </c>
    </row>
    <row r="941" spans="31:34" x14ac:dyDescent="0.25">
      <c r="AE941" s="118" t="s">
        <v>2538</v>
      </c>
      <c r="AF941" s="118" t="s">
        <v>2539</v>
      </c>
      <c r="AG941" s="118" t="str">
        <f>LEFT(AE941,7)</f>
        <v>K679111</v>
      </c>
      <c r="AH941" s="118" t="str">
        <f>IFERROR(VLOOKUP(AG941,[1]AKT!$C$4:$E$324,3,FALSE),"0942")</f>
        <v>0942</v>
      </c>
    </row>
    <row r="942" spans="31:34" x14ac:dyDescent="0.25">
      <c r="AE942" s="118" t="s">
        <v>2540</v>
      </c>
      <c r="AF942" s="118" t="s">
        <v>2541</v>
      </c>
      <c r="AG942" s="118" t="str">
        <f t="shared" si="74"/>
        <v>A622125</v>
      </c>
      <c r="AH942" s="118" t="str">
        <f>VLOOKUP(AG942,[1]AKT!$C$4:$E$324,3,FALSE)</f>
        <v>0150</v>
      </c>
    </row>
    <row r="943" spans="31:34" x14ac:dyDescent="0.25">
      <c r="AE943" s="118" t="s">
        <v>2542</v>
      </c>
      <c r="AF943" s="118" t="s">
        <v>2541</v>
      </c>
      <c r="AG943" s="118" t="str">
        <f t="shared" si="74"/>
        <v>A622125</v>
      </c>
      <c r="AH943" s="118" t="str">
        <f>VLOOKUP(AG943,[1]AKT!$C$4:$E$324,3,FALSE)</f>
        <v>0150</v>
      </c>
    </row>
    <row r="944" spans="31:34" x14ac:dyDescent="0.25">
      <c r="AE944" s="118" t="s">
        <v>2543</v>
      </c>
      <c r="AF944" s="118" t="s">
        <v>2544</v>
      </c>
      <c r="AG944" s="118" t="str">
        <f t="shared" si="74"/>
        <v>A622125</v>
      </c>
      <c r="AH944" s="118" t="str">
        <f>VLOOKUP(AG944,[1]AKT!$C$4:$E$324,3,FALSE)</f>
        <v>0150</v>
      </c>
    </row>
    <row r="945" spans="31:34" x14ac:dyDescent="0.25">
      <c r="AE945" s="118" t="s">
        <v>2545</v>
      </c>
      <c r="AF945" s="118" t="s">
        <v>2546</v>
      </c>
      <c r="AG945" s="118" t="str">
        <f t="shared" si="74"/>
        <v>A622125</v>
      </c>
      <c r="AH945" s="118" t="str">
        <f>VLOOKUP(AG945,[1]AKT!$C$4:$E$324,3,FALSE)</f>
        <v>0150</v>
      </c>
    </row>
    <row r="946" spans="31:34" x14ac:dyDescent="0.25">
      <c r="AE946" s="118" t="s">
        <v>2547</v>
      </c>
      <c r="AF946" s="118" t="s">
        <v>2548</v>
      </c>
      <c r="AG946" s="118" t="str">
        <f t="shared" si="74"/>
        <v>A622125</v>
      </c>
      <c r="AH946" s="118" t="str">
        <f>VLOOKUP(AG946,[1]AKT!$C$4:$E$324,3,FALSE)</f>
        <v>0150</v>
      </c>
    </row>
    <row r="947" spans="31:34" x14ac:dyDescent="0.25">
      <c r="AE947" s="118" t="s">
        <v>2549</v>
      </c>
      <c r="AF947" s="118" t="s">
        <v>2550</v>
      </c>
      <c r="AG947" s="118" t="str">
        <f t="shared" si="74"/>
        <v>A622125</v>
      </c>
      <c r="AH947" s="118" t="str">
        <f>VLOOKUP(AG947,[1]AKT!$C$4:$E$324,3,FALSE)</f>
        <v>0150</v>
      </c>
    </row>
    <row r="948" spans="31:34" x14ac:dyDescent="0.25">
      <c r="AE948" s="118" t="s">
        <v>2551</v>
      </c>
      <c r="AF948" s="118" t="s">
        <v>2552</v>
      </c>
      <c r="AG948" s="118" t="str">
        <f t="shared" si="74"/>
        <v>A622125</v>
      </c>
      <c r="AH948" s="118" t="str">
        <f>VLOOKUP(AG948,[1]AKT!$C$4:$E$324,3,FALSE)</f>
        <v>0150</v>
      </c>
    </row>
    <row r="949" spans="31:34" x14ac:dyDescent="0.25">
      <c r="AE949" s="118" t="s">
        <v>2553</v>
      </c>
      <c r="AF949" s="118" t="s">
        <v>2554</v>
      </c>
      <c r="AG949" s="118" t="str">
        <f t="shared" si="74"/>
        <v>A622125</v>
      </c>
      <c r="AH949" s="118" t="str">
        <f>VLOOKUP(AG949,[1]AKT!$C$4:$E$324,3,FALSE)</f>
        <v>0150</v>
      </c>
    </row>
    <row r="950" spans="31:34" x14ac:dyDescent="0.25">
      <c r="AE950" s="118" t="s">
        <v>2555</v>
      </c>
      <c r="AF950" s="118" t="s">
        <v>2556</v>
      </c>
      <c r="AG950" s="118" t="str">
        <f t="shared" si="74"/>
        <v>A622125</v>
      </c>
      <c r="AH950" s="118" t="str">
        <f>VLOOKUP(AG950,[1]AKT!$C$4:$E$324,3,FALSE)</f>
        <v>0150</v>
      </c>
    </row>
    <row r="951" spans="31:34" x14ac:dyDescent="0.25">
      <c r="AE951" s="118" t="s">
        <v>2557</v>
      </c>
      <c r="AF951" s="118" t="s">
        <v>2558</v>
      </c>
      <c r="AG951" s="118" t="str">
        <f t="shared" si="74"/>
        <v>A622125</v>
      </c>
      <c r="AH951" s="118" t="str">
        <f>VLOOKUP(AG951,[1]AKT!$C$4:$E$324,3,FALSE)</f>
        <v>0150</v>
      </c>
    </row>
    <row r="952" spans="31:34" x14ac:dyDescent="0.25">
      <c r="AE952" s="118" t="s">
        <v>2559</v>
      </c>
      <c r="AF952" s="118" t="s">
        <v>2560</v>
      </c>
      <c r="AG952" s="118" t="str">
        <f t="shared" si="74"/>
        <v>A622125</v>
      </c>
      <c r="AH952" s="118" t="str">
        <f>VLOOKUP(AG952,[1]AKT!$C$4:$E$324,3,FALSE)</f>
        <v>0150</v>
      </c>
    </row>
    <row r="953" spans="31:34" x14ac:dyDescent="0.25">
      <c r="AE953" s="118" t="s">
        <v>2561</v>
      </c>
      <c r="AF953" s="118" t="s">
        <v>2562</v>
      </c>
      <c r="AG953" s="118" t="str">
        <f t="shared" si="74"/>
        <v>A622125</v>
      </c>
      <c r="AH953" s="118" t="str">
        <f>VLOOKUP(AG953,[1]AKT!$C$4:$E$324,3,FALSE)</f>
        <v>0150</v>
      </c>
    </row>
    <row r="954" spans="31:34" x14ac:dyDescent="0.25">
      <c r="AE954" s="118" t="s">
        <v>2563</v>
      </c>
      <c r="AF954" s="118" t="s">
        <v>2564</v>
      </c>
      <c r="AG954" s="118" t="str">
        <f t="shared" si="74"/>
        <v>A622125</v>
      </c>
      <c r="AH954" s="118" t="str">
        <f>VLOOKUP(AG954,[1]AKT!$C$4:$E$324,3,FALSE)</f>
        <v>0150</v>
      </c>
    </row>
    <row r="955" spans="31:34" x14ac:dyDescent="0.25">
      <c r="AE955" s="118" t="s">
        <v>2565</v>
      </c>
      <c r="AF955" s="118" t="s">
        <v>2566</v>
      </c>
      <c r="AG955" s="118" t="str">
        <f t="shared" si="74"/>
        <v>A622125</v>
      </c>
      <c r="AH955" s="118" t="str">
        <f>VLOOKUP(AG955,[1]AKT!$C$4:$E$324,3,FALSE)</f>
        <v>0150</v>
      </c>
    </row>
    <row r="956" spans="31:34" x14ac:dyDescent="0.25">
      <c r="AE956" s="118" t="s">
        <v>2567</v>
      </c>
      <c r="AF956" s="118" t="s">
        <v>2568</v>
      </c>
      <c r="AG956" s="118" t="str">
        <f t="shared" si="74"/>
        <v>A622125</v>
      </c>
      <c r="AH956" s="118" t="str">
        <f>VLOOKUP(AG956,[1]AKT!$C$4:$E$324,3,FALSE)</f>
        <v>0150</v>
      </c>
    </row>
    <row r="957" spans="31:34" x14ac:dyDescent="0.25">
      <c r="AE957" s="118" t="s">
        <v>2569</v>
      </c>
      <c r="AF957" s="118" t="s">
        <v>2570</v>
      </c>
      <c r="AG957" s="118" t="str">
        <f t="shared" si="74"/>
        <v>A622125</v>
      </c>
      <c r="AH957" s="118" t="str">
        <f>VLOOKUP(AG957,[1]AKT!$C$4:$E$324,3,FALSE)</f>
        <v>0150</v>
      </c>
    </row>
    <row r="958" spans="31:34" x14ac:dyDescent="0.25">
      <c r="AE958" s="118" t="s">
        <v>2571</v>
      </c>
      <c r="AF958" s="118" t="s">
        <v>2572</v>
      </c>
      <c r="AG958" s="118" t="str">
        <f t="shared" si="74"/>
        <v>A622125</v>
      </c>
      <c r="AH958" s="118" t="str">
        <f>VLOOKUP(AG958,[1]AKT!$C$4:$E$324,3,FALSE)</f>
        <v>0150</v>
      </c>
    </row>
    <row r="959" spans="31:34" x14ac:dyDescent="0.25">
      <c r="AE959" s="118" t="s">
        <v>2573</v>
      </c>
      <c r="AF959" s="118" t="s">
        <v>2574</v>
      </c>
      <c r="AG959" s="118" t="str">
        <f t="shared" si="74"/>
        <v>A622125</v>
      </c>
      <c r="AH959" s="118" t="str">
        <f>VLOOKUP(AG959,[1]AKT!$C$4:$E$324,3,FALSE)</f>
        <v>0150</v>
      </c>
    </row>
    <row r="960" spans="31:34" x14ac:dyDescent="0.25">
      <c r="AE960" s="118" t="s">
        <v>2575</v>
      </c>
      <c r="AF960" s="118" t="s">
        <v>2576</v>
      </c>
      <c r="AG960" s="118" t="str">
        <f t="shared" si="74"/>
        <v>A622125</v>
      </c>
      <c r="AH960" s="118" t="str">
        <f>VLOOKUP(AG960,[1]AKT!$C$4:$E$324,3,FALSE)</f>
        <v>0150</v>
      </c>
    </row>
    <row r="961" spans="31:34" x14ac:dyDescent="0.25">
      <c r="AE961" s="118" t="s">
        <v>2577</v>
      </c>
      <c r="AF961" s="118" t="s">
        <v>2578</v>
      </c>
      <c r="AG961" s="118" t="str">
        <f t="shared" si="74"/>
        <v>A622125</v>
      </c>
      <c r="AH961" s="118" t="str">
        <f>VLOOKUP(AG961,[1]AKT!$C$4:$E$324,3,FALSE)</f>
        <v>0150</v>
      </c>
    </row>
    <row r="962" spans="31:34" x14ac:dyDescent="0.25">
      <c r="AE962" s="118" t="s">
        <v>2579</v>
      </c>
      <c r="AF962" s="118" t="s">
        <v>2580</v>
      </c>
      <c r="AG962" s="118" t="str">
        <f t="shared" si="74"/>
        <v>A622125</v>
      </c>
      <c r="AH962" s="118" t="str">
        <f>VLOOKUP(AG962,[1]AKT!$C$4:$E$324,3,FALSE)</f>
        <v>0150</v>
      </c>
    </row>
    <row r="963" spans="31:34" x14ac:dyDescent="0.25">
      <c r="AE963" s="118" t="s">
        <v>2581</v>
      </c>
      <c r="AF963" s="118" t="s">
        <v>2582</v>
      </c>
      <c r="AG963" s="118" t="str">
        <f t="shared" si="74"/>
        <v>A622125</v>
      </c>
      <c r="AH963" s="118" t="str">
        <f>VLOOKUP(AG963,[1]AKT!$C$4:$E$324,3,FALSE)</f>
        <v>0150</v>
      </c>
    </row>
    <row r="964" spans="31:34" x14ac:dyDescent="0.25">
      <c r="AE964" s="118" t="s">
        <v>2583</v>
      </c>
      <c r="AF964" s="118" t="s">
        <v>2584</v>
      </c>
      <c r="AG964" s="118" t="str">
        <f t="shared" si="74"/>
        <v>A622125</v>
      </c>
      <c r="AH964" s="118" t="str">
        <f>VLOOKUP(AG964,[1]AKT!$C$4:$E$324,3,FALSE)</f>
        <v>0150</v>
      </c>
    </row>
    <row r="965" spans="31:34" x14ac:dyDescent="0.25">
      <c r="AE965" s="118" t="s">
        <v>2585</v>
      </c>
      <c r="AF965" s="118" t="s">
        <v>2586</v>
      </c>
      <c r="AG965" s="118" t="str">
        <f t="shared" si="74"/>
        <v>A622125</v>
      </c>
      <c r="AH965" s="118" t="str">
        <f>VLOOKUP(AG965,[1]AKT!$C$4:$E$324,3,FALSE)</f>
        <v>0150</v>
      </c>
    </row>
    <row r="966" spans="31:34" x14ac:dyDescent="0.25">
      <c r="AE966" s="118" t="s">
        <v>2587</v>
      </c>
      <c r="AF966" s="118" t="s">
        <v>2588</v>
      </c>
      <c r="AG966" s="118" t="str">
        <f t="shared" si="74"/>
        <v>A622125</v>
      </c>
      <c r="AH966" s="118" t="str">
        <f>VLOOKUP(AG966,[1]AKT!$C$4:$E$324,3,FALSE)</f>
        <v>0150</v>
      </c>
    </row>
    <row r="967" spans="31:34" x14ac:dyDescent="0.25">
      <c r="AE967" s="118" t="s">
        <v>2589</v>
      </c>
      <c r="AF967" s="118" t="s">
        <v>2590</v>
      </c>
      <c r="AG967" s="118" t="str">
        <f t="shared" si="74"/>
        <v>A622125</v>
      </c>
      <c r="AH967" s="118" t="str">
        <f>VLOOKUP(AG967,[1]AKT!$C$4:$E$324,3,FALSE)</f>
        <v>0150</v>
      </c>
    </row>
    <row r="968" spans="31:34" x14ac:dyDescent="0.25">
      <c r="AE968" s="118" t="s">
        <v>2591</v>
      </c>
      <c r="AF968" s="118" t="s">
        <v>2592</v>
      </c>
      <c r="AG968" s="118" t="str">
        <f t="shared" ref="AG968:AG1031" si="75">LEFT(AE968,7)</f>
        <v>A622125</v>
      </c>
      <c r="AH968" s="118" t="str">
        <f>VLOOKUP(AG968,[1]AKT!$C$4:$E$324,3,FALSE)</f>
        <v>0150</v>
      </c>
    </row>
    <row r="969" spans="31:34" x14ac:dyDescent="0.25">
      <c r="AE969" s="118" t="s">
        <v>2593</v>
      </c>
      <c r="AF969" s="118" t="s">
        <v>2594</v>
      </c>
      <c r="AG969" s="118" t="str">
        <f t="shared" si="75"/>
        <v>A622125</v>
      </c>
      <c r="AH969" s="118" t="str">
        <f>VLOOKUP(AG969,[1]AKT!$C$4:$E$324,3,FALSE)</f>
        <v>0150</v>
      </c>
    </row>
    <row r="970" spans="31:34" x14ac:dyDescent="0.25">
      <c r="AE970" s="118" t="s">
        <v>2595</v>
      </c>
      <c r="AF970" s="118" t="s">
        <v>2596</v>
      </c>
      <c r="AG970" s="118" t="str">
        <f t="shared" si="75"/>
        <v>A622125</v>
      </c>
      <c r="AH970" s="118" t="str">
        <f>VLOOKUP(AG970,[1]AKT!$C$4:$E$324,3,FALSE)</f>
        <v>0150</v>
      </c>
    </row>
    <row r="971" spans="31:34" x14ac:dyDescent="0.25">
      <c r="AE971" s="118" t="s">
        <v>2597</v>
      </c>
      <c r="AF971" s="118" t="s">
        <v>2598</v>
      </c>
      <c r="AG971" s="118" t="str">
        <f t="shared" si="75"/>
        <v>A622125</v>
      </c>
      <c r="AH971" s="118" t="str">
        <f>VLOOKUP(AG971,[1]AKT!$C$4:$E$324,3,FALSE)</f>
        <v>0150</v>
      </c>
    </row>
    <row r="972" spans="31:34" x14ac:dyDescent="0.25">
      <c r="AE972" s="118" t="s">
        <v>2599</v>
      </c>
      <c r="AF972" s="118" t="s">
        <v>2600</v>
      </c>
      <c r="AG972" s="118" t="str">
        <f t="shared" si="75"/>
        <v>A622125</v>
      </c>
      <c r="AH972" s="118" t="str">
        <f>VLOOKUP(AG972,[1]AKT!$C$4:$E$324,3,FALSE)</f>
        <v>0150</v>
      </c>
    </row>
    <row r="973" spans="31:34" x14ac:dyDescent="0.25">
      <c r="AE973" s="118" t="s">
        <v>2601</v>
      </c>
      <c r="AF973" s="118" t="s">
        <v>2602</v>
      </c>
      <c r="AG973" s="118" t="str">
        <f t="shared" si="75"/>
        <v>A622125</v>
      </c>
      <c r="AH973" s="118" t="str">
        <f>VLOOKUP(AG973,[1]AKT!$C$4:$E$324,3,FALSE)</f>
        <v>0150</v>
      </c>
    </row>
    <row r="974" spans="31:34" x14ac:dyDescent="0.25">
      <c r="AE974" s="118" t="s">
        <v>2603</v>
      </c>
      <c r="AF974" s="118" t="s">
        <v>2604</v>
      </c>
      <c r="AG974" s="118" t="str">
        <f t="shared" si="75"/>
        <v>A622125</v>
      </c>
      <c r="AH974" s="118" t="str">
        <f>VLOOKUP(AG974,[1]AKT!$C$4:$E$324,3,FALSE)</f>
        <v>0150</v>
      </c>
    </row>
    <row r="975" spans="31:34" x14ac:dyDescent="0.25">
      <c r="AE975" s="118" t="s">
        <v>2605</v>
      </c>
      <c r="AF975" s="118" t="s">
        <v>2606</v>
      </c>
      <c r="AG975" s="118" t="str">
        <f t="shared" si="75"/>
        <v>A622125</v>
      </c>
      <c r="AH975" s="118" t="str">
        <f>VLOOKUP(AG975,[1]AKT!$C$4:$E$324,3,FALSE)</f>
        <v>0150</v>
      </c>
    </row>
    <row r="976" spans="31:34" x14ac:dyDescent="0.25">
      <c r="AE976" s="118" t="s">
        <v>2607</v>
      </c>
      <c r="AF976" s="118" t="s">
        <v>2608</v>
      </c>
      <c r="AG976" s="118" t="str">
        <f t="shared" si="75"/>
        <v>A622125</v>
      </c>
      <c r="AH976" s="118" t="str">
        <f>VLOOKUP(AG976,[1]AKT!$C$4:$E$324,3,FALSE)</f>
        <v>0150</v>
      </c>
    </row>
    <row r="977" spans="31:34" x14ac:dyDescent="0.25">
      <c r="AE977" s="118" t="s">
        <v>2609</v>
      </c>
      <c r="AF977" s="118" t="s">
        <v>2610</v>
      </c>
      <c r="AG977" s="118" t="str">
        <f t="shared" si="75"/>
        <v>A622125</v>
      </c>
      <c r="AH977" s="118" t="str">
        <f>VLOOKUP(AG977,[1]AKT!$C$4:$E$324,3,FALSE)</f>
        <v>0150</v>
      </c>
    </row>
    <row r="978" spans="31:34" x14ac:dyDescent="0.25">
      <c r="AE978" s="118" t="s">
        <v>2611</v>
      </c>
      <c r="AF978" s="118" t="s">
        <v>2612</v>
      </c>
      <c r="AG978" s="118" t="str">
        <f t="shared" si="75"/>
        <v>A622125</v>
      </c>
      <c r="AH978" s="118" t="str">
        <f>VLOOKUP(AG978,[1]AKT!$C$4:$E$324,3,FALSE)</f>
        <v>0150</v>
      </c>
    </row>
    <row r="979" spans="31:34" x14ac:dyDescent="0.25">
      <c r="AE979" s="118" t="s">
        <v>2613</v>
      </c>
      <c r="AF979" s="118" t="s">
        <v>2614</v>
      </c>
      <c r="AG979" s="118" t="str">
        <f t="shared" si="75"/>
        <v>A622125</v>
      </c>
      <c r="AH979" s="118" t="str">
        <f>VLOOKUP(AG979,[1]AKT!$C$4:$E$324,3,FALSE)</f>
        <v>0150</v>
      </c>
    </row>
    <row r="980" spans="31:34" x14ac:dyDescent="0.25">
      <c r="AE980" s="118" t="s">
        <v>2615</v>
      </c>
      <c r="AF980" s="118" t="s">
        <v>2616</v>
      </c>
      <c r="AG980" s="118" t="str">
        <f t="shared" si="75"/>
        <v>A622125</v>
      </c>
      <c r="AH980" s="118" t="str">
        <f>VLOOKUP(AG980,[1]AKT!$C$4:$E$324,3,FALSE)</f>
        <v>0150</v>
      </c>
    </row>
    <row r="981" spans="31:34" x14ac:dyDescent="0.25">
      <c r="AE981" s="118" t="s">
        <v>2617</v>
      </c>
      <c r="AF981" s="118" t="s">
        <v>2618</v>
      </c>
      <c r="AG981" s="118" t="str">
        <f t="shared" si="75"/>
        <v>A622125</v>
      </c>
      <c r="AH981" s="118" t="str">
        <f>VLOOKUP(AG981,[1]AKT!$C$4:$E$324,3,FALSE)</f>
        <v>0150</v>
      </c>
    </row>
    <row r="982" spans="31:34" x14ac:dyDescent="0.25">
      <c r="AE982" s="118" t="s">
        <v>2619</v>
      </c>
      <c r="AF982" s="118" t="s">
        <v>2620</v>
      </c>
      <c r="AG982" s="118" t="str">
        <f t="shared" si="75"/>
        <v>A622125</v>
      </c>
      <c r="AH982" s="118" t="str">
        <f>VLOOKUP(AG982,[1]AKT!$C$4:$E$324,3,FALSE)</f>
        <v>0150</v>
      </c>
    </row>
    <row r="983" spans="31:34" x14ac:dyDescent="0.25">
      <c r="AE983" s="118" t="s">
        <v>2621</v>
      </c>
      <c r="AF983" s="118" t="s">
        <v>2622</v>
      </c>
      <c r="AG983" s="118" t="str">
        <f t="shared" si="75"/>
        <v>A622125</v>
      </c>
      <c r="AH983" s="118" t="str">
        <f>VLOOKUP(AG983,[1]AKT!$C$4:$E$324,3,FALSE)</f>
        <v>0150</v>
      </c>
    </row>
    <row r="984" spans="31:34" x14ac:dyDescent="0.25">
      <c r="AE984" s="118" t="s">
        <v>2623</v>
      </c>
      <c r="AF984" s="118" t="s">
        <v>2624</v>
      </c>
      <c r="AG984" s="118" t="str">
        <f t="shared" si="75"/>
        <v>A622125</v>
      </c>
      <c r="AH984" s="118" t="str">
        <f>VLOOKUP(AG984,[1]AKT!$C$4:$E$324,3,FALSE)</f>
        <v>0150</v>
      </c>
    </row>
    <row r="985" spans="31:34" x14ac:dyDescent="0.25">
      <c r="AE985" s="118" t="s">
        <v>2625</v>
      </c>
      <c r="AF985" s="118" t="s">
        <v>2626</v>
      </c>
      <c r="AG985" s="118" t="str">
        <f t="shared" si="75"/>
        <v>A622125</v>
      </c>
      <c r="AH985" s="118" t="str">
        <f>VLOOKUP(AG985,[1]AKT!$C$4:$E$324,3,FALSE)</f>
        <v>0150</v>
      </c>
    </row>
    <row r="986" spans="31:34" x14ac:dyDescent="0.25">
      <c r="AE986" s="118" t="s">
        <v>2627</v>
      </c>
      <c r="AF986" s="118" t="s">
        <v>2628</v>
      </c>
      <c r="AG986" s="118" t="str">
        <f t="shared" si="75"/>
        <v>A622125</v>
      </c>
      <c r="AH986" s="118" t="str">
        <f>VLOOKUP(AG986,[1]AKT!$C$4:$E$324,3,FALSE)</f>
        <v>0150</v>
      </c>
    </row>
    <row r="987" spans="31:34" x14ac:dyDescent="0.25">
      <c r="AE987" s="118" t="s">
        <v>2629</v>
      </c>
      <c r="AF987" s="118" t="s">
        <v>2630</v>
      </c>
      <c r="AG987" s="118" t="str">
        <f t="shared" si="75"/>
        <v>A622125</v>
      </c>
      <c r="AH987" s="118" t="str">
        <f>VLOOKUP(AG987,[1]AKT!$C$4:$E$324,3,FALSE)</f>
        <v>0150</v>
      </c>
    </row>
    <row r="988" spans="31:34" x14ac:dyDescent="0.25">
      <c r="AE988" s="118" t="s">
        <v>2631</v>
      </c>
      <c r="AF988" s="118" t="s">
        <v>2632</v>
      </c>
      <c r="AG988" s="118" t="str">
        <f t="shared" si="75"/>
        <v>A622125</v>
      </c>
      <c r="AH988" s="118" t="str">
        <f>VLOOKUP(AG988,[1]AKT!$C$4:$E$324,3,FALSE)</f>
        <v>0150</v>
      </c>
    </row>
    <row r="989" spans="31:34" x14ac:dyDescent="0.25">
      <c r="AE989" s="118" t="s">
        <v>2633</v>
      </c>
      <c r="AF989" s="118" t="s">
        <v>2634</v>
      </c>
      <c r="AG989" s="118" t="str">
        <f t="shared" si="75"/>
        <v>A622125</v>
      </c>
      <c r="AH989" s="118" t="str">
        <f>VLOOKUP(AG989,[1]AKT!$C$4:$E$324,3,FALSE)</f>
        <v>0150</v>
      </c>
    </row>
    <row r="990" spans="31:34" x14ac:dyDescent="0.25">
      <c r="AE990" s="118" t="s">
        <v>2635</v>
      </c>
      <c r="AF990" s="118" t="s">
        <v>2636</v>
      </c>
      <c r="AG990" s="118" t="str">
        <f t="shared" si="75"/>
        <v>A622125</v>
      </c>
      <c r="AH990" s="118" t="str">
        <f>VLOOKUP(AG990,[1]AKT!$C$4:$E$324,3,FALSE)</f>
        <v>0150</v>
      </c>
    </row>
    <row r="991" spans="31:34" x14ac:dyDescent="0.25">
      <c r="AE991" s="118" t="s">
        <v>2637</v>
      </c>
      <c r="AF991" s="118" t="s">
        <v>2638</v>
      </c>
      <c r="AG991" s="118" t="str">
        <f t="shared" si="75"/>
        <v>A622125</v>
      </c>
      <c r="AH991" s="118" t="str">
        <f>VLOOKUP(AG991,[1]AKT!$C$4:$E$324,3,FALSE)</f>
        <v>0150</v>
      </c>
    </row>
    <row r="992" spans="31:34" x14ac:dyDescent="0.25">
      <c r="AE992" s="118" t="s">
        <v>2639</v>
      </c>
      <c r="AF992" s="118" t="s">
        <v>2640</v>
      </c>
      <c r="AG992" s="118" t="str">
        <f t="shared" si="75"/>
        <v>A622125</v>
      </c>
      <c r="AH992" s="118" t="str">
        <f>VLOOKUP(AG992,[1]AKT!$C$4:$E$324,3,FALSE)</f>
        <v>0150</v>
      </c>
    </row>
    <row r="993" spans="31:34" x14ac:dyDescent="0.25">
      <c r="AE993" s="118" t="s">
        <v>2641</v>
      </c>
      <c r="AF993" s="118" t="s">
        <v>2642</v>
      </c>
      <c r="AG993" s="118" t="str">
        <f t="shared" si="75"/>
        <v>A622125</v>
      </c>
      <c r="AH993" s="118" t="str">
        <f>VLOOKUP(AG993,[1]AKT!$C$4:$E$324,3,FALSE)</f>
        <v>0150</v>
      </c>
    </row>
    <row r="994" spans="31:34" x14ac:dyDescent="0.25">
      <c r="AE994" s="118" t="s">
        <v>2643</v>
      </c>
      <c r="AF994" s="118" t="s">
        <v>2644</v>
      </c>
      <c r="AG994" s="118" t="str">
        <f t="shared" si="75"/>
        <v>A622125</v>
      </c>
      <c r="AH994" s="118" t="str">
        <f>VLOOKUP(AG994,[1]AKT!$C$4:$E$324,3,FALSE)</f>
        <v>0150</v>
      </c>
    </row>
    <row r="995" spans="31:34" x14ac:dyDescent="0.25">
      <c r="AE995" s="118" t="s">
        <v>2645</v>
      </c>
      <c r="AF995" s="118" t="s">
        <v>2646</v>
      </c>
      <c r="AG995" s="118" t="str">
        <f t="shared" si="75"/>
        <v>A622125</v>
      </c>
      <c r="AH995" s="118" t="str">
        <f>VLOOKUP(AG995,[1]AKT!$C$4:$E$324,3,FALSE)</f>
        <v>0150</v>
      </c>
    </row>
    <row r="996" spans="31:34" x14ac:dyDescent="0.25">
      <c r="AE996" s="118" t="s">
        <v>2647</v>
      </c>
      <c r="AF996" s="118" t="s">
        <v>2648</v>
      </c>
      <c r="AG996" s="118" t="str">
        <f t="shared" si="75"/>
        <v>A622125</v>
      </c>
      <c r="AH996" s="118" t="str">
        <f>VLOOKUP(AG996,[1]AKT!$C$4:$E$324,3,FALSE)</f>
        <v>0150</v>
      </c>
    </row>
    <row r="997" spans="31:34" x14ac:dyDescent="0.25">
      <c r="AE997" s="118" t="s">
        <v>2649</v>
      </c>
      <c r="AF997" s="118" t="s">
        <v>2650</v>
      </c>
      <c r="AG997" s="118" t="str">
        <f t="shared" si="75"/>
        <v>A622125</v>
      </c>
      <c r="AH997" s="118" t="str">
        <f>VLOOKUP(AG997,[1]AKT!$C$4:$E$324,3,FALSE)</f>
        <v>0150</v>
      </c>
    </row>
    <row r="998" spans="31:34" x14ac:dyDescent="0.25">
      <c r="AE998" s="118" t="s">
        <v>2651</v>
      </c>
      <c r="AF998" s="118" t="s">
        <v>2652</v>
      </c>
      <c r="AG998" s="118" t="str">
        <f t="shared" si="75"/>
        <v>A622125</v>
      </c>
      <c r="AH998" s="118" t="str">
        <f>VLOOKUP(AG998,[1]AKT!$C$4:$E$324,3,FALSE)</f>
        <v>0150</v>
      </c>
    </row>
    <row r="999" spans="31:34" x14ac:dyDescent="0.25">
      <c r="AE999" s="118" t="s">
        <v>2653</v>
      </c>
      <c r="AF999" s="118" t="s">
        <v>2654</v>
      </c>
      <c r="AG999" s="118" t="str">
        <f t="shared" si="75"/>
        <v>A622125</v>
      </c>
      <c r="AH999" s="118" t="str">
        <f>VLOOKUP(AG999,[1]AKT!$C$4:$E$324,3,FALSE)</f>
        <v>0150</v>
      </c>
    </row>
    <row r="1000" spans="31:34" x14ac:dyDescent="0.25">
      <c r="AE1000" s="118" t="s">
        <v>2655</v>
      </c>
      <c r="AF1000" s="118" t="s">
        <v>2656</v>
      </c>
      <c r="AG1000" s="118" t="str">
        <f t="shared" si="75"/>
        <v>A622125</v>
      </c>
      <c r="AH1000" s="118" t="str">
        <f>VLOOKUP(AG1000,[1]AKT!$C$4:$E$324,3,FALSE)</f>
        <v>0150</v>
      </c>
    </row>
    <row r="1001" spans="31:34" x14ac:dyDescent="0.25">
      <c r="AE1001" s="118" t="s">
        <v>2657</v>
      </c>
      <c r="AF1001" s="118" t="s">
        <v>2658</v>
      </c>
      <c r="AG1001" s="118" t="str">
        <f t="shared" si="75"/>
        <v>A622125</v>
      </c>
      <c r="AH1001" s="118" t="str">
        <f>VLOOKUP(AG1001,[1]AKT!$C$4:$E$324,3,FALSE)</f>
        <v>0150</v>
      </c>
    </row>
    <row r="1002" spans="31:34" x14ac:dyDescent="0.25">
      <c r="AE1002" s="118" t="s">
        <v>2659</v>
      </c>
      <c r="AF1002" s="118" t="s">
        <v>2660</v>
      </c>
      <c r="AG1002" s="118" t="str">
        <f t="shared" si="75"/>
        <v>A622125</v>
      </c>
      <c r="AH1002" s="118" t="str">
        <f>VLOOKUP(AG1002,[1]AKT!$C$4:$E$324,3,FALSE)</f>
        <v>0150</v>
      </c>
    </row>
    <row r="1003" spans="31:34" x14ac:dyDescent="0.25">
      <c r="AE1003" s="118" t="s">
        <v>2661</v>
      </c>
      <c r="AF1003" s="118" t="s">
        <v>2662</v>
      </c>
      <c r="AG1003" s="118" t="str">
        <f t="shared" si="75"/>
        <v>A622125</v>
      </c>
      <c r="AH1003" s="118" t="str">
        <f>VLOOKUP(AG1003,[1]AKT!$C$4:$E$324,3,FALSE)</f>
        <v>0150</v>
      </c>
    </row>
    <row r="1004" spans="31:34" x14ac:dyDescent="0.25">
      <c r="AE1004" s="118" t="s">
        <v>2663</v>
      </c>
      <c r="AF1004" s="118" t="s">
        <v>2664</v>
      </c>
      <c r="AG1004" s="118" t="str">
        <f t="shared" si="75"/>
        <v>A622125</v>
      </c>
      <c r="AH1004" s="118" t="str">
        <f>VLOOKUP(AG1004,[1]AKT!$C$4:$E$324,3,FALSE)</f>
        <v>0150</v>
      </c>
    </row>
    <row r="1005" spans="31:34" x14ac:dyDescent="0.25">
      <c r="AE1005" s="118" t="s">
        <v>2665</v>
      </c>
      <c r="AF1005" s="118" t="s">
        <v>2666</v>
      </c>
      <c r="AG1005" s="118" t="str">
        <f t="shared" si="75"/>
        <v>A622125</v>
      </c>
      <c r="AH1005" s="118" t="str">
        <f>VLOOKUP(AG1005,[1]AKT!$C$4:$E$324,3,FALSE)</f>
        <v>0150</v>
      </c>
    </row>
    <row r="1006" spans="31:34" x14ac:dyDescent="0.25">
      <c r="AE1006" s="118" t="s">
        <v>2667</v>
      </c>
      <c r="AF1006" s="118" t="s">
        <v>2668</v>
      </c>
      <c r="AG1006" s="118" t="str">
        <f t="shared" si="75"/>
        <v>A622125</v>
      </c>
      <c r="AH1006" s="118" t="str">
        <f>VLOOKUP(AG1006,[1]AKT!$C$4:$E$324,3,FALSE)</f>
        <v>0150</v>
      </c>
    </row>
    <row r="1007" spans="31:34" x14ac:dyDescent="0.25">
      <c r="AE1007" s="118" t="s">
        <v>2669</v>
      </c>
      <c r="AF1007" s="118" t="s">
        <v>2670</v>
      </c>
      <c r="AG1007" s="118" t="str">
        <f t="shared" si="75"/>
        <v>A622125</v>
      </c>
      <c r="AH1007" s="118" t="str">
        <f>VLOOKUP(AG1007,[1]AKT!$C$4:$E$324,3,FALSE)</f>
        <v>0150</v>
      </c>
    </row>
    <row r="1008" spans="31:34" x14ac:dyDescent="0.25">
      <c r="AE1008" s="118" t="s">
        <v>2671</v>
      </c>
      <c r="AF1008" s="118" t="s">
        <v>2672</v>
      </c>
      <c r="AG1008" s="118" t="str">
        <f t="shared" si="75"/>
        <v>A622125</v>
      </c>
      <c r="AH1008" s="118" t="str">
        <f>VLOOKUP(AG1008,[1]AKT!$C$4:$E$324,3,FALSE)</f>
        <v>0150</v>
      </c>
    </row>
    <row r="1009" spans="31:34" x14ac:dyDescent="0.25">
      <c r="AE1009" s="118" t="s">
        <v>2673</v>
      </c>
      <c r="AF1009" s="118" t="s">
        <v>2674</v>
      </c>
      <c r="AG1009" s="118" t="str">
        <f t="shared" si="75"/>
        <v>A622125</v>
      </c>
      <c r="AH1009" s="118" t="str">
        <f>VLOOKUP(AG1009,[1]AKT!$C$4:$E$324,3,FALSE)</f>
        <v>0150</v>
      </c>
    </row>
    <row r="1010" spans="31:34" x14ac:dyDescent="0.25">
      <c r="AE1010" s="118" t="s">
        <v>2675</v>
      </c>
      <c r="AF1010" s="118" t="s">
        <v>2676</v>
      </c>
      <c r="AG1010" s="118" t="str">
        <f t="shared" si="75"/>
        <v>A622125</v>
      </c>
      <c r="AH1010" s="118" t="str">
        <f>VLOOKUP(AG1010,[1]AKT!$C$4:$E$324,3,FALSE)</f>
        <v>0150</v>
      </c>
    </row>
    <row r="1011" spans="31:34" x14ac:dyDescent="0.25">
      <c r="AE1011" s="118" t="s">
        <v>2677</v>
      </c>
      <c r="AF1011" s="118" t="s">
        <v>2678</v>
      </c>
      <c r="AG1011" s="118" t="str">
        <f t="shared" si="75"/>
        <v>A622125</v>
      </c>
      <c r="AH1011" s="118" t="str">
        <f>VLOOKUP(AG1011,[1]AKT!$C$4:$E$324,3,FALSE)</f>
        <v>0150</v>
      </c>
    </row>
    <row r="1012" spans="31:34" x14ac:dyDescent="0.25">
      <c r="AE1012" s="118" t="s">
        <v>2679</v>
      </c>
      <c r="AF1012" s="118" t="s">
        <v>2680</v>
      </c>
      <c r="AG1012" s="118" t="str">
        <f t="shared" si="75"/>
        <v>A622125</v>
      </c>
      <c r="AH1012" s="118" t="str">
        <f>VLOOKUP(AG1012,[1]AKT!$C$4:$E$324,3,FALSE)</f>
        <v>0150</v>
      </c>
    </row>
    <row r="1013" spans="31:34" x14ac:dyDescent="0.25">
      <c r="AE1013" s="118" t="s">
        <v>2681</v>
      </c>
      <c r="AF1013" s="118" t="s">
        <v>2682</v>
      </c>
      <c r="AG1013" s="118" t="str">
        <f t="shared" si="75"/>
        <v>A622125</v>
      </c>
      <c r="AH1013" s="118" t="str">
        <f>VLOOKUP(AG1013,[1]AKT!$C$4:$E$324,3,FALSE)</f>
        <v>0150</v>
      </c>
    </row>
    <row r="1014" spans="31:34" x14ac:dyDescent="0.25">
      <c r="AE1014" s="118" t="s">
        <v>2683</v>
      </c>
      <c r="AF1014" s="118" t="s">
        <v>2684</v>
      </c>
      <c r="AG1014" s="118" t="str">
        <f t="shared" si="75"/>
        <v>A622125</v>
      </c>
      <c r="AH1014" s="118" t="str">
        <f>VLOOKUP(AG1014,[1]AKT!$C$4:$E$324,3,FALSE)</f>
        <v>0150</v>
      </c>
    </row>
    <row r="1015" spans="31:34" x14ac:dyDescent="0.25">
      <c r="AE1015" s="118" t="s">
        <v>2685</v>
      </c>
      <c r="AF1015" s="118" t="s">
        <v>2686</v>
      </c>
      <c r="AG1015" s="118" t="str">
        <f t="shared" si="75"/>
        <v>A622125</v>
      </c>
      <c r="AH1015" s="118" t="str">
        <f>VLOOKUP(AG1015,[1]AKT!$C$4:$E$324,3,FALSE)</f>
        <v>0150</v>
      </c>
    </row>
    <row r="1016" spans="31:34" x14ac:dyDescent="0.25">
      <c r="AE1016" s="118" t="s">
        <v>2687</v>
      </c>
      <c r="AF1016" s="118" t="s">
        <v>2688</v>
      </c>
      <c r="AG1016" s="118" t="str">
        <f t="shared" si="75"/>
        <v>A622125</v>
      </c>
      <c r="AH1016" s="118" t="str">
        <f>VLOOKUP(AG1016,[1]AKT!$C$4:$E$324,3,FALSE)</f>
        <v>0150</v>
      </c>
    </row>
    <row r="1017" spans="31:34" x14ac:dyDescent="0.25">
      <c r="AE1017" s="118" t="s">
        <v>2689</v>
      </c>
      <c r="AF1017" s="118" t="s">
        <v>2690</v>
      </c>
      <c r="AG1017" s="118" t="str">
        <f t="shared" si="75"/>
        <v>A622125</v>
      </c>
      <c r="AH1017" s="118" t="str">
        <f>VLOOKUP(AG1017,[1]AKT!$C$4:$E$324,3,FALSE)</f>
        <v>0150</v>
      </c>
    </row>
    <row r="1018" spans="31:34" x14ac:dyDescent="0.25">
      <c r="AE1018" s="118" t="s">
        <v>2691</v>
      </c>
      <c r="AF1018" s="118" t="s">
        <v>2692</v>
      </c>
      <c r="AG1018" s="118" t="str">
        <f t="shared" si="75"/>
        <v>A622125</v>
      </c>
      <c r="AH1018" s="118" t="str">
        <f>VLOOKUP(AG1018,[1]AKT!$C$4:$E$324,3,FALSE)</f>
        <v>0150</v>
      </c>
    </row>
    <row r="1019" spans="31:34" x14ac:dyDescent="0.25">
      <c r="AE1019" s="118" t="s">
        <v>2693</v>
      </c>
      <c r="AF1019" s="118" t="s">
        <v>2694</v>
      </c>
      <c r="AG1019" s="118" t="str">
        <f t="shared" si="75"/>
        <v>A622125</v>
      </c>
      <c r="AH1019" s="118" t="str">
        <f>VLOOKUP(AG1019,[1]AKT!$C$4:$E$324,3,FALSE)</f>
        <v>0150</v>
      </c>
    </row>
    <row r="1020" spans="31:34" x14ac:dyDescent="0.25">
      <c r="AE1020" s="118" t="s">
        <v>2695</v>
      </c>
      <c r="AF1020" s="118" t="s">
        <v>2696</v>
      </c>
      <c r="AG1020" s="118" t="str">
        <f t="shared" si="75"/>
        <v>A622125</v>
      </c>
      <c r="AH1020" s="118" t="str">
        <f>VLOOKUP(AG1020,[1]AKT!$C$4:$E$324,3,FALSE)</f>
        <v>0150</v>
      </c>
    </row>
    <row r="1021" spans="31:34" x14ac:dyDescent="0.25">
      <c r="AE1021" s="118" t="s">
        <v>2697</v>
      </c>
      <c r="AF1021" s="118" t="s">
        <v>2614</v>
      </c>
      <c r="AG1021" s="118" t="str">
        <f t="shared" si="75"/>
        <v>A622125</v>
      </c>
      <c r="AH1021" s="118" t="str">
        <f>VLOOKUP(AG1021,[1]AKT!$C$4:$E$324,3,FALSE)</f>
        <v>0150</v>
      </c>
    </row>
    <row r="1022" spans="31:34" x14ac:dyDescent="0.25">
      <c r="AE1022" s="118" t="s">
        <v>2698</v>
      </c>
      <c r="AF1022" s="118" t="s">
        <v>2699</v>
      </c>
      <c r="AG1022" s="118" t="str">
        <f t="shared" si="75"/>
        <v>A622125</v>
      </c>
      <c r="AH1022" s="118" t="str">
        <f>VLOOKUP(AG1022,[1]AKT!$C$4:$E$324,3,FALSE)</f>
        <v>0150</v>
      </c>
    </row>
    <row r="1023" spans="31:34" x14ac:dyDescent="0.25">
      <c r="AE1023" s="118" t="s">
        <v>2700</v>
      </c>
      <c r="AF1023" s="118" t="s">
        <v>2701</v>
      </c>
      <c r="AG1023" s="118" t="str">
        <f t="shared" si="75"/>
        <v>A622125</v>
      </c>
      <c r="AH1023" s="118" t="str">
        <f>VLOOKUP(AG1023,[1]AKT!$C$4:$E$324,3,FALSE)</f>
        <v>0150</v>
      </c>
    </row>
    <row r="1024" spans="31:34" x14ac:dyDescent="0.25">
      <c r="AE1024" s="118" t="s">
        <v>2702</v>
      </c>
      <c r="AF1024" s="118" t="s">
        <v>2703</v>
      </c>
      <c r="AG1024" s="118" t="str">
        <f t="shared" si="75"/>
        <v>A622125</v>
      </c>
      <c r="AH1024" s="118" t="str">
        <f>VLOOKUP(AG1024,[1]AKT!$C$4:$E$324,3,FALSE)</f>
        <v>0150</v>
      </c>
    </row>
    <row r="1025" spans="31:34" x14ac:dyDescent="0.25">
      <c r="AE1025" s="118" t="s">
        <v>2704</v>
      </c>
      <c r="AF1025" s="118" t="s">
        <v>2692</v>
      </c>
      <c r="AG1025" s="118" t="str">
        <f t="shared" si="75"/>
        <v>A622125</v>
      </c>
      <c r="AH1025" s="118" t="str">
        <f>VLOOKUP(AG1025,[1]AKT!$C$4:$E$324,3,FALSE)</f>
        <v>0150</v>
      </c>
    </row>
    <row r="1026" spans="31:34" x14ac:dyDescent="0.25">
      <c r="AE1026" s="118" t="s">
        <v>2705</v>
      </c>
      <c r="AF1026" s="118" t="s">
        <v>2706</v>
      </c>
      <c r="AG1026" s="118" t="str">
        <f t="shared" si="75"/>
        <v>A622125</v>
      </c>
      <c r="AH1026" s="118" t="str">
        <f>VLOOKUP(AG1026,[1]AKT!$C$4:$E$324,3,FALSE)</f>
        <v>0150</v>
      </c>
    </row>
    <row r="1027" spans="31:34" x14ac:dyDescent="0.25">
      <c r="AE1027" s="118" t="s">
        <v>2707</v>
      </c>
      <c r="AF1027" s="118" t="s">
        <v>2708</v>
      </c>
      <c r="AG1027" s="118" t="str">
        <f t="shared" si="75"/>
        <v>A622125</v>
      </c>
      <c r="AH1027" s="118" t="str">
        <f>VLOOKUP(AG1027,[1]AKT!$C$4:$E$324,3,FALSE)</f>
        <v>0150</v>
      </c>
    </row>
    <row r="1028" spans="31:34" x14ac:dyDescent="0.25">
      <c r="AE1028" s="118" t="s">
        <v>2709</v>
      </c>
      <c r="AF1028" s="118" t="s">
        <v>2710</v>
      </c>
      <c r="AG1028" s="118" t="str">
        <f t="shared" si="75"/>
        <v>A622125</v>
      </c>
      <c r="AH1028" s="118" t="str">
        <f>VLOOKUP(AG1028,[1]AKT!$C$4:$E$324,3,FALSE)</f>
        <v>0150</v>
      </c>
    </row>
    <row r="1029" spans="31:34" x14ac:dyDescent="0.25">
      <c r="AE1029" s="118" t="s">
        <v>2711</v>
      </c>
      <c r="AF1029" s="118" t="s">
        <v>2712</v>
      </c>
      <c r="AG1029" s="118" t="str">
        <f t="shared" si="75"/>
        <v>A622125</v>
      </c>
      <c r="AH1029" s="118" t="str">
        <f>VLOOKUP(AG1029,[1]AKT!$C$4:$E$324,3,FALSE)</f>
        <v>0150</v>
      </c>
    </row>
    <row r="1030" spans="31:34" x14ac:dyDescent="0.25">
      <c r="AE1030" s="118" t="s">
        <v>2713</v>
      </c>
      <c r="AF1030" s="118" t="s">
        <v>2714</v>
      </c>
      <c r="AG1030" s="118" t="str">
        <f t="shared" si="75"/>
        <v>A622125</v>
      </c>
      <c r="AH1030" s="118" t="str">
        <f>VLOOKUP(AG1030,[1]AKT!$C$4:$E$324,3,FALSE)</f>
        <v>0150</v>
      </c>
    </row>
    <row r="1031" spans="31:34" x14ac:dyDescent="0.25">
      <c r="AE1031" s="118" t="s">
        <v>2715</v>
      </c>
      <c r="AF1031" s="118" t="s">
        <v>2716</v>
      </c>
      <c r="AG1031" s="118" t="str">
        <f t="shared" si="75"/>
        <v>A622125</v>
      </c>
      <c r="AH1031" s="118" t="str">
        <f>VLOOKUP(AG1031,[1]AKT!$C$4:$E$324,3,FALSE)</f>
        <v>0150</v>
      </c>
    </row>
    <row r="1032" spans="31:34" x14ac:dyDescent="0.25">
      <c r="AE1032" s="118" t="s">
        <v>2717</v>
      </c>
      <c r="AF1032" s="118" t="s">
        <v>2718</v>
      </c>
      <c r="AG1032" s="118" t="str">
        <f t="shared" ref="AG1032:AG1090" si="76">LEFT(AE1032,7)</f>
        <v>A622125</v>
      </c>
      <c r="AH1032" s="118" t="str">
        <f>VLOOKUP(AG1032,[1]AKT!$C$4:$E$324,3,FALSE)</f>
        <v>0150</v>
      </c>
    </row>
    <row r="1033" spans="31:34" x14ac:dyDescent="0.25">
      <c r="AE1033" s="118" t="s">
        <v>2719</v>
      </c>
      <c r="AF1033" s="118" t="s">
        <v>2720</v>
      </c>
      <c r="AG1033" s="118" t="str">
        <f t="shared" si="76"/>
        <v>A622125</v>
      </c>
      <c r="AH1033" s="118" t="str">
        <f>VLOOKUP(AG1033,[1]AKT!$C$4:$E$324,3,FALSE)</f>
        <v>0150</v>
      </c>
    </row>
    <row r="1034" spans="31:34" x14ac:dyDescent="0.25">
      <c r="AE1034" s="118" t="s">
        <v>2721</v>
      </c>
      <c r="AF1034" s="118" t="s">
        <v>2722</v>
      </c>
      <c r="AG1034" s="118" t="str">
        <f t="shared" si="76"/>
        <v>A622125</v>
      </c>
      <c r="AH1034" s="118" t="str">
        <f>VLOOKUP(AG1034,[1]AKT!$C$4:$E$324,3,FALSE)</f>
        <v>0150</v>
      </c>
    </row>
    <row r="1035" spans="31:34" x14ac:dyDescent="0.25">
      <c r="AE1035" s="118" t="s">
        <v>2723</v>
      </c>
      <c r="AF1035" s="118" t="s">
        <v>2724</v>
      </c>
      <c r="AG1035" s="118" t="str">
        <f t="shared" si="76"/>
        <v>A622125</v>
      </c>
      <c r="AH1035" s="118" t="str">
        <f>VLOOKUP(AG1035,[1]AKT!$C$4:$E$324,3,FALSE)</f>
        <v>0150</v>
      </c>
    </row>
    <row r="1036" spans="31:34" x14ac:dyDescent="0.25">
      <c r="AE1036" s="118" t="s">
        <v>2725</v>
      </c>
      <c r="AF1036" s="118" t="s">
        <v>2726</v>
      </c>
      <c r="AG1036" s="118" t="str">
        <f t="shared" si="76"/>
        <v>A622125</v>
      </c>
      <c r="AH1036" s="118" t="str">
        <f>VLOOKUP(AG1036,[1]AKT!$C$4:$E$324,3,FALSE)</f>
        <v>0150</v>
      </c>
    </row>
    <row r="1037" spans="31:34" x14ac:dyDescent="0.25">
      <c r="AE1037" s="118" t="s">
        <v>2727</v>
      </c>
      <c r="AF1037" s="118" t="s">
        <v>2728</v>
      </c>
      <c r="AG1037" s="118" t="str">
        <f t="shared" si="76"/>
        <v>A622125</v>
      </c>
      <c r="AH1037" s="118" t="str">
        <f>VLOOKUP(AG1037,[1]AKT!$C$4:$E$324,3,FALSE)</f>
        <v>0150</v>
      </c>
    </row>
    <row r="1038" spans="31:34" x14ac:dyDescent="0.25">
      <c r="AE1038" s="118" t="s">
        <v>2729</v>
      </c>
      <c r="AF1038" s="118" t="s">
        <v>2730</v>
      </c>
      <c r="AG1038" s="118" t="str">
        <f t="shared" si="76"/>
        <v>A622125</v>
      </c>
      <c r="AH1038" s="118" t="str">
        <f>VLOOKUP(AG1038,[1]AKT!$C$4:$E$324,3,FALSE)</f>
        <v>0150</v>
      </c>
    </row>
    <row r="1039" spans="31:34" x14ac:dyDescent="0.25">
      <c r="AE1039" s="118" t="s">
        <v>2731</v>
      </c>
      <c r="AF1039" s="118" t="s">
        <v>2732</v>
      </c>
      <c r="AG1039" s="118" t="str">
        <f t="shared" si="76"/>
        <v>A622125</v>
      </c>
      <c r="AH1039" s="118" t="str">
        <f>VLOOKUP(AG1039,[1]AKT!$C$4:$E$324,3,FALSE)</f>
        <v>0150</v>
      </c>
    </row>
    <row r="1040" spans="31:34" x14ac:dyDescent="0.25">
      <c r="AE1040" s="118" t="s">
        <v>2733</v>
      </c>
      <c r="AF1040" s="118" t="s">
        <v>2734</v>
      </c>
      <c r="AG1040" s="118" t="str">
        <f t="shared" si="76"/>
        <v>A622125</v>
      </c>
      <c r="AH1040" s="118" t="str">
        <f>VLOOKUP(AG1040,[1]AKT!$C$4:$E$324,3,FALSE)</f>
        <v>0150</v>
      </c>
    </row>
    <row r="1041" spans="31:34" x14ac:dyDescent="0.25">
      <c r="AE1041" s="118" t="s">
        <v>2735</v>
      </c>
      <c r="AF1041" s="118" t="s">
        <v>2736</v>
      </c>
      <c r="AG1041" s="118" t="str">
        <f t="shared" si="76"/>
        <v>A622125</v>
      </c>
      <c r="AH1041" s="118" t="str">
        <f>VLOOKUP(AG1041,[1]AKT!$C$4:$E$324,3,FALSE)</f>
        <v>0150</v>
      </c>
    </row>
    <row r="1042" spans="31:34" x14ac:dyDescent="0.25">
      <c r="AE1042" s="118" t="s">
        <v>2737</v>
      </c>
      <c r="AF1042" s="118" t="s">
        <v>2738</v>
      </c>
      <c r="AG1042" s="118" t="str">
        <f t="shared" si="76"/>
        <v>A622125</v>
      </c>
      <c r="AH1042" s="118" t="str">
        <f>VLOOKUP(AG1042,[1]AKT!$C$4:$E$324,3,FALSE)</f>
        <v>0150</v>
      </c>
    </row>
    <row r="1043" spans="31:34" x14ac:dyDescent="0.25">
      <c r="AE1043" s="118" t="s">
        <v>2739</v>
      </c>
      <c r="AF1043" s="118" t="s">
        <v>2204</v>
      </c>
      <c r="AG1043" s="118" t="str">
        <f t="shared" si="76"/>
        <v>A622125</v>
      </c>
      <c r="AH1043" s="118" t="str">
        <f>VLOOKUP(AG1043,[1]AKT!$C$4:$E$324,3,FALSE)</f>
        <v>0150</v>
      </c>
    </row>
    <row r="1044" spans="31:34" x14ac:dyDescent="0.25">
      <c r="AE1044" s="118" t="s">
        <v>2740</v>
      </c>
      <c r="AF1044" s="118" t="s">
        <v>2741</v>
      </c>
      <c r="AG1044" s="118" t="str">
        <f t="shared" si="76"/>
        <v>A622125</v>
      </c>
      <c r="AH1044" s="118" t="str">
        <f>VLOOKUP(AG1044,[1]AKT!$C$4:$E$324,3,FALSE)</f>
        <v>0150</v>
      </c>
    </row>
    <row r="1045" spans="31:34" x14ac:dyDescent="0.25">
      <c r="AE1045" s="118" t="s">
        <v>2742</v>
      </c>
      <c r="AF1045" s="118" t="s">
        <v>2743</v>
      </c>
      <c r="AG1045" s="118" t="str">
        <f t="shared" si="76"/>
        <v>A622125</v>
      </c>
      <c r="AH1045" s="118" t="str">
        <f>VLOOKUP(AG1045,[1]AKT!$C$4:$E$324,3,FALSE)</f>
        <v>0150</v>
      </c>
    </row>
    <row r="1046" spans="31:34" x14ac:dyDescent="0.25">
      <c r="AE1046" s="118" t="s">
        <v>2744</v>
      </c>
      <c r="AF1046" s="118" t="s">
        <v>2745</v>
      </c>
      <c r="AG1046" s="118" t="str">
        <f t="shared" si="76"/>
        <v>A622125</v>
      </c>
      <c r="AH1046" s="118" t="str">
        <f>VLOOKUP(AG1046,[1]AKT!$C$4:$E$324,3,FALSE)</f>
        <v>0150</v>
      </c>
    </row>
    <row r="1047" spans="31:34" x14ac:dyDescent="0.25">
      <c r="AE1047" s="118" t="s">
        <v>2746</v>
      </c>
      <c r="AF1047" s="118" t="s">
        <v>2747</v>
      </c>
      <c r="AG1047" s="118" t="str">
        <f t="shared" si="76"/>
        <v>A622125</v>
      </c>
      <c r="AH1047" s="118" t="str">
        <f>VLOOKUP(AG1047,[1]AKT!$C$4:$E$324,3,FALSE)</f>
        <v>0150</v>
      </c>
    </row>
    <row r="1048" spans="31:34" x14ac:dyDescent="0.25">
      <c r="AE1048" s="118" t="s">
        <v>2748</v>
      </c>
      <c r="AF1048" s="118" t="s">
        <v>2749</v>
      </c>
      <c r="AG1048" s="118" t="str">
        <f t="shared" si="76"/>
        <v>A622125</v>
      </c>
      <c r="AH1048" s="118" t="str">
        <f>VLOOKUP(AG1048,[1]AKT!$C$4:$E$324,3,FALSE)</f>
        <v>0150</v>
      </c>
    </row>
    <row r="1049" spans="31:34" x14ac:dyDescent="0.25">
      <c r="AE1049" s="118" t="s">
        <v>2750</v>
      </c>
      <c r="AF1049" s="118" t="s">
        <v>770</v>
      </c>
      <c r="AG1049" s="118" t="str">
        <f t="shared" si="76"/>
        <v>A622125</v>
      </c>
      <c r="AH1049" s="118" t="str">
        <f>VLOOKUP(AG1049,[1]AKT!$C$4:$E$324,3,FALSE)</f>
        <v>0150</v>
      </c>
    </row>
    <row r="1050" spans="31:34" x14ac:dyDescent="0.25">
      <c r="AE1050" s="118" t="s">
        <v>2751</v>
      </c>
      <c r="AF1050" s="118" t="s">
        <v>2752</v>
      </c>
      <c r="AG1050" s="118" t="str">
        <f t="shared" si="76"/>
        <v>A622125</v>
      </c>
      <c r="AH1050" s="118" t="str">
        <f>VLOOKUP(AG1050,[1]AKT!$C$4:$E$324,3,FALSE)</f>
        <v>0150</v>
      </c>
    </row>
    <row r="1051" spans="31:34" x14ac:dyDescent="0.25">
      <c r="AE1051" s="118" t="s">
        <v>2753</v>
      </c>
      <c r="AF1051" s="118" t="s">
        <v>2754</v>
      </c>
      <c r="AG1051" s="118" t="str">
        <f t="shared" si="76"/>
        <v>A622125</v>
      </c>
      <c r="AH1051" s="118" t="str">
        <f>VLOOKUP(AG1051,[1]AKT!$C$4:$E$324,3,FALSE)</f>
        <v>0150</v>
      </c>
    </row>
    <row r="1052" spans="31:34" x14ac:dyDescent="0.25">
      <c r="AE1052" s="118" t="s">
        <v>2755</v>
      </c>
      <c r="AF1052" s="118" t="s">
        <v>2756</v>
      </c>
      <c r="AG1052" s="118" t="str">
        <f t="shared" si="76"/>
        <v>A622125</v>
      </c>
      <c r="AH1052" s="118" t="str">
        <f>VLOOKUP(AG1052,[1]AKT!$C$4:$E$324,3,FALSE)</f>
        <v>0150</v>
      </c>
    </row>
    <row r="1053" spans="31:34" x14ac:dyDescent="0.25">
      <c r="AE1053" s="118" t="s">
        <v>2757</v>
      </c>
      <c r="AF1053" s="118" t="s">
        <v>2758</v>
      </c>
      <c r="AG1053" s="118" t="str">
        <f t="shared" si="76"/>
        <v>A622125</v>
      </c>
      <c r="AH1053" s="118" t="str">
        <f>VLOOKUP(AG1053,[1]AKT!$C$4:$E$324,3,FALSE)</f>
        <v>0150</v>
      </c>
    </row>
    <row r="1054" spans="31:34" x14ac:dyDescent="0.25">
      <c r="AE1054" s="118" t="s">
        <v>2759</v>
      </c>
      <c r="AF1054" s="118" t="s">
        <v>2760</v>
      </c>
      <c r="AG1054" s="118" t="str">
        <f t="shared" si="76"/>
        <v>A622125</v>
      </c>
      <c r="AH1054" s="118" t="str">
        <f>VLOOKUP(AG1054,[1]AKT!$C$4:$E$324,3,FALSE)</f>
        <v>0150</v>
      </c>
    </row>
    <row r="1055" spans="31:34" x14ac:dyDescent="0.25">
      <c r="AE1055" s="118" t="s">
        <v>2761</v>
      </c>
      <c r="AF1055" s="118" t="s">
        <v>2762</v>
      </c>
      <c r="AG1055" s="118" t="str">
        <f t="shared" si="76"/>
        <v>A622125</v>
      </c>
      <c r="AH1055" s="118" t="str">
        <f>VLOOKUP(AG1055,[1]AKT!$C$4:$E$324,3,FALSE)</f>
        <v>0150</v>
      </c>
    </row>
    <row r="1056" spans="31:34" x14ac:dyDescent="0.25">
      <c r="AE1056" s="118" t="s">
        <v>2763</v>
      </c>
      <c r="AF1056" s="118" t="s">
        <v>2764</v>
      </c>
      <c r="AG1056" s="118" t="str">
        <f t="shared" si="76"/>
        <v>A622125</v>
      </c>
      <c r="AH1056" s="118" t="str">
        <f>VLOOKUP(AG1056,[1]AKT!$C$4:$E$324,3,FALSE)</f>
        <v>0150</v>
      </c>
    </row>
    <row r="1057" spans="31:34" x14ac:dyDescent="0.25">
      <c r="AE1057" s="118" t="s">
        <v>2765</v>
      </c>
      <c r="AF1057" s="118" t="s">
        <v>2766</v>
      </c>
      <c r="AG1057" s="118" t="str">
        <f t="shared" si="76"/>
        <v>A622125</v>
      </c>
      <c r="AH1057" s="118" t="str">
        <f>VLOOKUP(AG1057,[1]AKT!$C$4:$E$324,3,FALSE)</f>
        <v>0150</v>
      </c>
    </row>
    <row r="1058" spans="31:34" x14ac:dyDescent="0.25">
      <c r="AE1058" s="118" t="s">
        <v>2767</v>
      </c>
      <c r="AF1058" s="118" t="s">
        <v>2768</v>
      </c>
      <c r="AG1058" s="118" t="str">
        <f t="shared" si="76"/>
        <v>A622125</v>
      </c>
      <c r="AH1058" s="118" t="str">
        <f>VLOOKUP(AG1058,[1]AKT!$C$4:$E$324,3,FALSE)</f>
        <v>0150</v>
      </c>
    </row>
    <row r="1059" spans="31:34" x14ac:dyDescent="0.25">
      <c r="AE1059" s="118" t="s">
        <v>2769</v>
      </c>
      <c r="AF1059" s="118" t="s">
        <v>2382</v>
      </c>
      <c r="AG1059" s="118" t="str">
        <f t="shared" si="76"/>
        <v>A622125</v>
      </c>
      <c r="AH1059" s="118" t="str">
        <f>VLOOKUP(AG1059,[1]AKT!$C$4:$E$324,3,FALSE)</f>
        <v>0150</v>
      </c>
    </row>
    <row r="1060" spans="31:34" x14ac:dyDescent="0.25">
      <c r="AE1060" s="118" t="s">
        <v>2770</v>
      </c>
      <c r="AF1060" s="118" t="s">
        <v>2771</v>
      </c>
      <c r="AG1060" s="118" t="str">
        <f t="shared" si="76"/>
        <v>A622125</v>
      </c>
      <c r="AH1060" s="118" t="str">
        <f>VLOOKUP(AG1060,[1]AKT!$C$4:$E$324,3,FALSE)</f>
        <v>0150</v>
      </c>
    </row>
    <row r="1061" spans="31:34" x14ac:dyDescent="0.25">
      <c r="AE1061" s="118" t="s">
        <v>2772</v>
      </c>
      <c r="AF1061" s="118" t="s">
        <v>2773</v>
      </c>
      <c r="AG1061" s="118" t="str">
        <f t="shared" si="76"/>
        <v>A622125</v>
      </c>
      <c r="AH1061" s="118" t="str">
        <f>VLOOKUP(AG1061,[1]AKT!$C$4:$E$324,3,FALSE)</f>
        <v>0150</v>
      </c>
    </row>
    <row r="1062" spans="31:34" x14ac:dyDescent="0.25">
      <c r="AE1062" s="118" t="s">
        <v>2774</v>
      </c>
      <c r="AF1062" s="118" t="s">
        <v>2775</v>
      </c>
      <c r="AG1062" s="118" t="str">
        <f t="shared" si="76"/>
        <v>A622125</v>
      </c>
      <c r="AH1062" s="118" t="str">
        <f>VLOOKUP(AG1062,[1]AKT!$C$4:$E$324,3,FALSE)</f>
        <v>0150</v>
      </c>
    </row>
    <row r="1063" spans="31:34" x14ac:dyDescent="0.25">
      <c r="AE1063" s="118" t="s">
        <v>2776</v>
      </c>
      <c r="AF1063" s="118" t="s">
        <v>2777</v>
      </c>
      <c r="AG1063" s="118" t="str">
        <f t="shared" si="76"/>
        <v>A622125</v>
      </c>
      <c r="AH1063" s="118" t="str">
        <f>VLOOKUP(AG1063,[1]AKT!$C$4:$E$324,3,FALSE)</f>
        <v>0150</v>
      </c>
    </row>
    <row r="1064" spans="31:34" x14ac:dyDescent="0.25">
      <c r="AE1064" s="118" t="s">
        <v>2778</v>
      </c>
      <c r="AF1064" s="118" t="s">
        <v>2779</v>
      </c>
      <c r="AG1064" s="118" t="str">
        <f t="shared" si="76"/>
        <v>A622125</v>
      </c>
      <c r="AH1064" s="118" t="str">
        <f>VLOOKUP(AG1064,[1]AKT!$C$4:$E$324,3,FALSE)</f>
        <v>0150</v>
      </c>
    </row>
    <row r="1065" spans="31:34" x14ac:dyDescent="0.25">
      <c r="AE1065" s="118" t="s">
        <v>2780</v>
      </c>
      <c r="AF1065" s="118" t="s">
        <v>2781</v>
      </c>
      <c r="AG1065" s="118" t="str">
        <f t="shared" si="76"/>
        <v>A622125</v>
      </c>
      <c r="AH1065" s="118" t="str">
        <f>VLOOKUP(AG1065,[1]AKT!$C$4:$E$324,3,FALSE)</f>
        <v>0150</v>
      </c>
    </row>
    <row r="1066" spans="31:34" x14ac:dyDescent="0.25">
      <c r="AE1066" s="118" t="s">
        <v>2782</v>
      </c>
      <c r="AF1066" s="118" t="s">
        <v>1355</v>
      </c>
      <c r="AG1066" s="118" t="str">
        <f t="shared" si="76"/>
        <v>A622125</v>
      </c>
      <c r="AH1066" s="118" t="str">
        <f>VLOOKUP(AG1066,[1]AKT!$C$4:$E$324,3,FALSE)</f>
        <v>0150</v>
      </c>
    </row>
    <row r="1067" spans="31:34" x14ac:dyDescent="0.25">
      <c r="AE1067" s="118" t="s">
        <v>2783</v>
      </c>
      <c r="AF1067" s="118" t="s">
        <v>2784</v>
      </c>
      <c r="AG1067" s="118" t="str">
        <f t="shared" si="76"/>
        <v>A622125</v>
      </c>
      <c r="AH1067" s="118" t="str">
        <f>VLOOKUP(AG1067,[1]AKT!$C$4:$E$324,3,FALSE)</f>
        <v>0150</v>
      </c>
    </row>
    <row r="1068" spans="31:34" x14ac:dyDescent="0.25">
      <c r="AE1068" s="118" t="s">
        <v>2785</v>
      </c>
      <c r="AF1068" s="118" t="s">
        <v>2522</v>
      </c>
      <c r="AG1068" s="118" t="str">
        <f t="shared" si="76"/>
        <v>K622128</v>
      </c>
      <c r="AH1068" s="118" t="str">
        <f>VLOOKUP(AG1068,[1]AKT!$C$4:$E$324,3,FALSE)</f>
        <v>0150</v>
      </c>
    </row>
    <row r="1069" spans="31:34" x14ac:dyDescent="0.25">
      <c r="AE1069" s="118" t="s">
        <v>2786</v>
      </c>
      <c r="AF1069" s="118" t="s">
        <v>646</v>
      </c>
      <c r="AG1069" s="118" t="str">
        <f t="shared" si="76"/>
        <v>K622128</v>
      </c>
      <c r="AH1069" s="118" t="str">
        <f>VLOOKUP(AG1069,[1]AKT!$C$4:$E$324,3,FALSE)</f>
        <v>0150</v>
      </c>
    </row>
    <row r="1070" spans="31:34" x14ac:dyDescent="0.25">
      <c r="AE1070" s="118" t="s">
        <v>2787</v>
      </c>
      <c r="AF1070" s="118" t="s">
        <v>2788</v>
      </c>
      <c r="AG1070" s="118" t="str">
        <f t="shared" si="76"/>
        <v>K622128</v>
      </c>
      <c r="AH1070" s="118" t="str">
        <f>VLOOKUP(AG1070,[1]AKT!$C$4:$E$324,3,FALSE)</f>
        <v>0150</v>
      </c>
    </row>
    <row r="1071" spans="31:34" x14ac:dyDescent="0.25">
      <c r="AE1071" s="118" t="s">
        <v>2789</v>
      </c>
      <c r="AF1071" s="118" t="s">
        <v>2525</v>
      </c>
      <c r="AG1071" s="118" t="str">
        <f t="shared" si="76"/>
        <v>K622128</v>
      </c>
      <c r="AH1071" s="118" t="str">
        <f>VLOOKUP(AG1071,[1]AKT!$C$4:$E$324,3,FALSE)</f>
        <v>0150</v>
      </c>
    </row>
    <row r="1072" spans="31:34" x14ac:dyDescent="0.25">
      <c r="AE1072" s="118" t="s">
        <v>2790</v>
      </c>
      <c r="AF1072" s="118" t="s">
        <v>2791</v>
      </c>
      <c r="AG1072" s="118" t="str">
        <f t="shared" si="76"/>
        <v>K622128</v>
      </c>
      <c r="AH1072" s="118" t="str">
        <f>VLOOKUP(AG1072,[1]AKT!$C$4:$E$324,3,FALSE)</f>
        <v>0150</v>
      </c>
    </row>
    <row r="1073" spans="31:34" x14ac:dyDescent="0.25">
      <c r="AE1073" s="118" t="s">
        <v>2792</v>
      </c>
      <c r="AF1073" s="118" t="s">
        <v>641</v>
      </c>
      <c r="AG1073" s="118" t="str">
        <f t="shared" si="76"/>
        <v>K622128</v>
      </c>
      <c r="AH1073" s="118" t="str">
        <f>VLOOKUP(AG1073,[1]AKT!$C$4:$E$324,3,FALSE)</f>
        <v>0150</v>
      </c>
    </row>
    <row r="1074" spans="31:34" x14ac:dyDescent="0.25">
      <c r="AE1074" s="118" t="s">
        <v>2793</v>
      </c>
      <c r="AF1074" s="118" t="s">
        <v>2478</v>
      </c>
      <c r="AG1074" s="118" t="str">
        <f t="shared" si="76"/>
        <v>K622128</v>
      </c>
      <c r="AH1074" s="118" t="str">
        <f>VLOOKUP(AG1074,[1]AKT!$C$4:$E$324,3,FALSE)</f>
        <v>0150</v>
      </c>
    </row>
    <row r="1075" spans="31:34" x14ac:dyDescent="0.25">
      <c r="AE1075" s="118" t="s">
        <v>2794</v>
      </c>
      <c r="AF1075" s="118" t="s">
        <v>650</v>
      </c>
      <c r="AG1075" s="118" t="str">
        <f t="shared" si="76"/>
        <v>K622128</v>
      </c>
      <c r="AH1075" s="118" t="str">
        <f>VLOOKUP(AG1075,[1]AKT!$C$4:$E$324,3,FALSE)</f>
        <v>0150</v>
      </c>
    </row>
    <row r="1076" spans="31:34" x14ac:dyDescent="0.25">
      <c r="AE1076" s="118" t="s">
        <v>2795</v>
      </c>
      <c r="AF1076" s="118" t="s">
        <v>2796</v>
      </c>
      <c r="AG1076" s="118" t="str">
        <f t="shared" si="76"/>
        <v>K628080</v>
      </c>
      <c r="AH1076" s="118" t="str">
        <f>VLOOKUP(AG1076,[1]AKT!$C$4:$E$324,3,FALSE)</f>
        <v>0970</v>
      </c>
    </row>
    <row r="1077" spans="31:34" x14ac:dyDescent="0.25">
      <c r="AE1077" s="118" t="s">
        <v>2797</v>
      </c>
      <c r="AF1077" s="118" t="s">
        <v>2798</v>
      </c>
      <c r="AG1077" s="118" t="str">
        <f t="shared" si="76"/>
        <v>K628080</v>
      </c>
      <c r="AH1077" s="118" t="str">
        <f>VLOOKUP(AG1077,[1]AKT!$C$4:$E$324,3,FALSE)</f>
        <v>0970</v>
      </c>
    </row>
    <row r="1078" spans="31:34" x14ac:dyDescent="0.25">
      <c r="AE1078" s="118" t="s">
        <v>2799</v>
      </c>
      <c r="AF1078" s="118" t="s">
        <v>2800</v>
      </c>
      <c r="AG1078" s="118" t="str">
        <f t="shared" si="76"/>
        <v>K628081</v>
      </c>
      <c r="AH1078" s="118" t="str">
        <f>VLOOKUP(AG1078,[1]AKT!$C$4:$E$324,3,FALSE)</f>
        <v>0970</v>
      </c>
    </row>
    <row r="1079" spans="31:34" x14ac:dyDescent="0.25">
      <c r="AE1079" s="118" t="s">
        <v>2801</v>
      </c>
      <c r="AF1079" s="118" t="s">
        <v>719</v>
      </c>
      <c r="AG1079" s="118" t="str">
        <f t="shared" si="76"/>
        <v>K628081</v>
      </c>
      <c r="AH1079" s="118" t="str">
        <f>VLOOKUP(AG1079,[1]AKT!$C$4:$E$324,3,FALSE)</f>
        <v>0970</v>
      </c>
    </row>
    <row r="1080" spans="31:34" x14ac:dyDescent="0.25">
      <c r="AE1080" s="118" t="s">
        <v>2802</v>
      </c>
      <c r="AF1080" s="118" t="s">
        <v>2798</v>
      </c>
      <c r="AG1080" s="118" t="str">
        <f t="shared" si="76"/>
        <v>K628081</v>
      </c>
      <c r="AH1080" s="118" t="str">
        <f>VLOOKUP(AG1080,[1]AKT!$C$4:$E$324,3,FALSE)</f>
        <v>0970</v>
      </c>
    </row>
    <row r="1081" spans="31:34" x14ac:dyDescent="0.25">
      <c r="AE1081" s="118" t="s">
        <v>2803</v>
      </c>
      <c r="AF1081" s="118" t="s">
        <v>2804</v>
      </c>
      <c r="AG1081" s="118" t="str">
        <f t="shared" si="76"/>
        <v>K628087</v>
      </c>
      <c r="AH1081" s="118" t="str">
        <f>VLOOKUP(AG1081,[1]AKT!$C$4:$E$324,3,FALSE)</f>
        <v>0133</v>
      </c>
    </row>
    <row r="1082" spans="31:34" x14ac:dyDescent="0.25">
      <c r="AE1082" s="118" t="s">
        <v>2805</v>
      </c>
      <c r="AF1082" s="118" t="s">
        <v>2806</v>
      </c>
      <c r="AG1082" s="118" t="str">
        <f t="shared" si="76"/>
        <v>K628087</v>
      </c>
      <c r="AH1082" s="118" t="str">
        <f>VLOOKUP(AG1082,[1]AKT!$C$4:$E$324,3,FALSE)</f>
        <v>0133</v>
      </c>
    </row>
    <row r="1083" spans="31:34" x14ac:dyDescent="0.25">
      <c r="AE1083" s="118" t="s">
        <v>2807</v>
      </c>
      <c r="AF1083" s="118" t="s">
        <v>2808</v>
      </c>
      <c r="AG1083" s="118" t="str">
        <f t="shared" si="76"/>
        <v>K848038</v>
      </c>
      <c r="AH1083" s="118" t="str">
        <f>VLOOKUP(AG1083,[1]AKT!$C$4:$E$324,3,FALSE)</f>
        <v>0950</v>
      </c>
    </row>
    <row r="1084" spans="31:34" x14ac:dyDescent="0.25">
      <c r="AE1084" s="118" t="s">
        <v>2809</v>
      </c>
      <c r="AF1084" s="118" t="s">
        <v>2810</v>
      </c>
      <c r="AG1084" s="118" t="str">
        <f t="shared" si="76"/>
        <v>K848038</v>
      </c>
      <c r="AH1084" s="118" t="str">
        <f>VLOOKUP(AG1084,[1]AKT!$C$4:$E$324,3,FALSE)</f>
        <v>0950</v>
      </c>
    </row>
    <row r="1085" spans="31:34" x14ac:dyDescent="0.25">
      <c r="AE1085" s="118" t="s">
        <v>2811</v>
      </c>
      <c r="AF1085" s="118" t="s">
        <v>2812</v>
      </c>
      <c r="AG1085" s="118" t="str">
        <f t="shared" si="76"/>
        <v>K848038</v>
      </c>
      <c r="AH1085" s="118" t="str">
        <f>VLOOKUP(AG1085,[1]AKT!$C$4:$E$324,3,FALSE)</f>
        <v>0950</v>
      </c>
    </row>
    <row r="1086" spans="31:34" x14ac:dyDescent="0.25">
      <c r="AE1086" s="118" t="s">
        <v>2813</v>
      </c>
      <c r="AF1086" s="118" t="s">
        <v>2814</v>
      </c>
      <c r="AG1086" s="118" t="str">
        <f t="shared" si="76"/>
        <v>K848038</v>
      </c>
      <c r="AH1086" s="118" t="str">
        <f>VLOOKUP(AG1086,[1]AKT!$C$4:$E$324,3,FALSE)</f>
        <v>0950</v>
      </c>
    </row>
    <row r="1087" spans="31:34" x14ac:dyDescent="0.25">
      <c r="AE1087" s="118" t="s">
        <v>2815</v>
      </c>
      <c r="AF1087" s="118" t="s">
        <v>2816</v>
      </c>
      <c r="AG1087" s="118" t="str">
        <f t="shared" si="76"/>
        <v>K848038</v>
      </c>
      <c r="AH1087" s="118" t="str">
        <f>VLOOKUP(AG1087,[1]AKT!$C$4:$E$324,3,FALSE)</f>
        <v>0950</v>
      </c>
    </row>
    <row r="1088" spans="31:34" x14ac:dyDescent="0.25">
      <c r="AE1088" s="118" t="s">
        <v>2817</v>
      </c>
      <c r="AF1088" s="118" t="s">
        <v>2818</v>
      </c>
      <c r="AG1088" s="118" t="str">
        <f t="shared" si="76"/>
        <v>K848038</v>
      </c>
      <c r="AH1088" s="118" t="str">
        <f>VLOOKUP(AG1088,[1]AKT!$C$4:$E$324,3,FALSE)</f>
        <v>0950</v>
      </c>
    </row>
    <row r="1089" spans="31:34" x14ac:dyDescent="0.25">
      <c r="AE1089" s="118" t="s">
        <v>2819</v>
      </c>
      <c r="AF1089" s="118" t="s">
        <v>696</v>
      </c>
      <c r="AG1089" s="118" t="str">
        <f t="shared" si="76"/>
        <v>K733069</v>
      </c>
      <c r="AH1089" s="118" t="str">
        <f>VLOOKUP(AG1089,[1]AKT!$C$4:$E$324,3,FALSE)</f>
        <v>0150</v>
      </c>
    </row>
    <row r="1090" spans="31:34" x14ac:dyDescent="0.25">
      <c r="AE1090" s="118" t="s">
        <v>2820</v>
      </c>
      <c r="AF1090" s="118" t="s">
        <v>698</v>
      </c>
      <c r="AG1090" s="118" t="str">
        <f t="shared" si="76"/>
        <v>K733069</v>
      </c>
      <c r="AH1090" s="118" t="str">
        <f>VLOOKUP(AG1090,[1]AKT!$C$4:$E$324,3,FALSE)</f>
        <v>0150</v>
      </c>
    </row>
  </sheetData>
  <sheetProtection selectLockedCells="1"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47FEAA3D-E879-40EF-9F0A-543D7B672E98}">
      <formula1>$Y$5:$Y$129</formula1>
    </dataValidation>
    <dataValidation type="whole" allowBlank="1" showInputMessage="1" showErrorMessage="1" errorTitle="GREŠKA" error="U ovo polje je dozvoljen unos samo brojčanih vrijednosti (bez decimala!)" sqref="H3:K501" xr:uid="{8D833704-CCEE-46B8-91ED-E6B5590CF4A2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C0A2ED90-AEB4-4365-AADF-B746E578915C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557DE3F7-1D8B-40EF-A82A-792B66A57602}">
      <formula1>$AE$6:$AE$1090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E8C8-1B68-4A27-80F5-DE67B752C32F}">
  <sheetPr>
    <pageSetUpPr fitToPage="1"/>
  </sheetPr>
  <dimension ref="A1:K47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9.140625" style="149" bestFit="1" customWidth="1"/>
    <col min="2" max="2" width="60.28515625" style="149" bestFit="1" customWidth="1"/>
    <col min="3" max="3" width="14" style="149" customWidth="1"/>
    <col min="4" max="5" width="12.7109375" style="149" customWidth="1"/>
    <col min="6" max="6" width="14" style="149" customWidth="1"/>
    <col min="7" max="7" width="10.28515625" style="149" customWidth="1"/>
    <col min="8" max="9" width="9.140625" style="149"/>
    <col min="10" max="11" width="13.7109375" style="150" bestFit="1" customWidth="1"/>
    <col min="12" max="16384" width="9.140625" style="149"/>
  </cols>
  <sheetData>
    <row r="1" spans="1:11" s="146" customFormat="1" ht="15.75" x14ac:dyDescent="0.25">
      <c r="A1" s="145"/>
      <c r="B1" s="145" t="s">
        <v>2832</v>
      </c>
      <c r="J1" s="147"/>
      <c r="K1" s="147"/>
    </row>
    <row r="2" spans="1:11" s="146" customFormat="1" ht="12" customHeight="1" x14ac:dyDescent="0.25">
      <c r="A2" s="145"/>
      <c r="B2" s="145"/>
      <c r="J2" s="147"/>
      <c r="K2" s="147"/>
    </row>
    <row r="3" spans="1:11" ht="4.5" customHeight="1" x14ac:dyDescent="0.35">
      <c r="A3" s="207" t="s">
        <v>2833</v>
      </c>
      <c r="B3" s="207"/>
      <c r="C3" s="207"/>
      <c r="D3" s="207"/>
      <c r="E3" s="207"/>
      <c r="F3" s="207"/>
    </row>
    <row r="4" spans="1:11" ht="2.25" hidden="1" customHeight="1" x14ac:dyDescent="0.35">
      <c r="A4" s="148"/>
      <c r="B4" s="151"/>
      <c r="C4" s="148"/>
      <c r="D4" s="148"/>
      <c r="E4" s="148"/>
      <c r="F4" s="148"/>
      <c r="J4" s="149"/>
      <c r="K4" s="149"/>
    </row>
    <row r="5" spans="1:11" hidden="1" x14ac:dyDescent="0.25">
      <c r="C5" s="152" t="s">
        <v>2834</v>
      </c>
      <c r="D5" s="152" t="s">
        <v>2835</v>
      </c>
      <c r="E5" s="152"/>
      <c r="F5" s="152" t="s">
        <v>2835</v>
      </c>
      <c r="J5" s="149"/>
      <c r="K5" s="149"/>
    </row>
    <row r="6" spans="1:11" s="146" customFormat="1" ht="60" x14ac:dyDescent="0.25">
      <c r="A6" s="153"/>
      <c r="B6" s="153" t="s">
        <v>26</v>
      </c>
      <c r="C6" s="154" t="s">
        <v>2827</v>
      </c>
      <c r="D6" s="154" t="s">
        <v>2851</v>
      </c>
      <c r="E6" s="154" t="s">
        <v>2852</v>
      </c>
      <c r="F6" s="154" t="s">
        <v>2828</v>
      </c>
      <c r="G6" s="155" t="s">
        <v>2854</v>
      </c>
      <c r="H6" s="155" t="s">
        <v>2855</v>
      </c>
      <c r="J6" s="147"/>
      <c r="K6" s="147"/>
    </row>
    <row r="7" spans="1:11" s="146" customFormat="1" x14ac:dyDescent="0.25">
      <c r="A7" s="174">
        <v>1</v>
      </c>
      <c r="B7" s="17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J7" s="147"/>
      <c r="K7" s="147"/>
    </row>
    <row r="8" spans="1:11" s="146" customFormat="1" x14ac:dyDescent="0.25">
      <c r="A8" s="156" t="s">
        <v>2836</v>
      </c>
      <c r="B8" s="157" t="s">
        <v>560</v>
      </c>
      <c r="C8" s="158">
        <f t="shared" ref="C8:F9" si="0">C9</f>
        <v>16904982.555963896</v>
      </c>
      <c r="D8" s="158">
        <f t="shared" si="0"/>
        <v>19188881</v>
      </c>
      <c r="E8" s="158">
        <f t="shared" si="0"/>
        <v>19245213.449999999</v>
      </c>
      <c r="F8" s="158">
        <f t="shared" si="0"/>
        <v>17925137.479999997</v>
      </c>
      <c r="G8" s="176">
        <f>ROUND(F8/C8,2)</f>
        <v>1.06</v>
      </c>
      <c r="H8" s="176">
        <f>ROUND(F8/E8,2)</f>
        <v>0.93</v>
      </c>
      <c r="J8" s="147"/>
      <c r="K8" s="147"/>
    </row>
    <row r="9" spans="1:11" s="146" customFormat="1" x14ac:dyDescent="0.25">
      <c r="A9" s="159" t="s">
        <v>2837</v>
      </c>
      <c r="B9" s="160" t="s">
        <v>2838</v>
      </c>
      <c r="C9" s="158">
        <f t="shared" si="0"/>
        <v>16904982.555963896</v>
      </c>
      <c r="D9" s="158">
        <f t="shared" si="0"/>
        <v>19188881</v>
      </c>
      <c r="E9" s="158">
        <f t="shared" si="0"/>
        <v>19245213.449999999</v>
      </c>
      <c r="F9" s="158">
        <f t="shared" si="0"/>
        <v>17925137.479999997</v>
      </c>
      <c r="G9" s="176">
        <f t="shared" ref="G9:G72" si="1">ROUND(F9/C9,2)</f>
        <v>1.06</v>
      </c>
      <c r="H9" s="176">
        <f t="shared" ref="H9:H72" si="2">ROUND(F9/E9,2)</f>
        <v>0.93</v>
      </c>
      <c r="J9" s="147"/>
      <c r="K9" s="147"/>
    </row>
    <row r="10" spans="1:11" x14ac:dyDescent="0.25">
      <c r="A10" s="161" t="s">
        <v>2839</v>
      </c>
      <c r="B10" s="162" t="s">
        <v>534</v>
      </c>
      <c r="C10" s="158">
        <f>C11+C24+C66+C155+C396+C454</f>
        <v>16904982.555963896</v>
      </c>
      <c r="D10" s="158">
        <f>D11+D24+D66+D155+D396+D454</f>
        <v>19188881</v>
      </c>
      <c r="E10" s="158">
        <f>E11+E24+E66+E155+E396+E454</f>
        <v>19245213.449999999</v>
      </c>
      <c r="F10" s="158">
        <f>F11+F24+F66+F155+F396+F454</f>
        <v>17925137.479999997</v>
      </c>
      <c r="G10" s="176">
        <f t="shared" si="1"/>
        <v>1.06</v>
      </c>
      <c r="H10" s="176">
        <f t="shared" si="2"/>
        <v>0.93</v>
      </c>
    </row>
    <row r="11" spans="1:11" x14ac:dyDescent="0.25">
      <c r="A11" s="163" t="s">
        <v>2840</v>
      </c>
      <c r="B11" s="164" t="s">
        <v>535</v>
      </c>
      <c r="C11" s="165">
        <f>C12</f>
        <v>9715547.1885991096</v>
      </c>
      <c r="D11" s="165">
        <f t="shared" ref="D11:F13" si="3">D12</f>
        <v>11342171</v>
      </c>
      <c r="E11" s="165">
        <f t="shared" si="3"/>
        <v>10865885</v>
      </c>
      <c r="F11" s="165">
        <f t="shared" si="3"/>
        <v>10843606.33</v>
      </c>
      <c r="G11" s="175">
        <f t="shared" si="1"/>
        <v>1.1200000000000001</v>
      </c>
      <c r="H11" s="175">
        <f t="shared" si="2"/>
        <v>1</v>
      </c>
    </row>
    <row r="12" spans="1:11" x14ac:dyDescent="0.25">
      <c r="A12" s="166" t="s">
        <v>2841</v>
      </c>
      <c r="B12" s="164" t="s">
        <v>2842</v>
      </c>
      <c r="C12" s="165">
        <f>C13</f>
        <v>9715547.1885991096</v>
      </c>
      <c r="D12" s="165">
        <f t="shared" si="3"/>
        <v>11342171</v>
      </c>
      <c r="E12" s="165">
        <f t="shared" si="3"/>
        <v>10865885</v>
      </c>
      <c r="F12" s="165">
        <f t="shared" si="3"/>
        <v>10843606.33</v>
      </c>
      <c r="G12" s="175">
        <f t="shared" si="1"/>
        <v>1.1200000000000001</v>
      </c>
      <c r="H12" s="175">
        <f t="shared" si="2"/>
        <v>1</v>
      </c>
    </row>
    <row r="13" spans="1:11" x14ac:dyDescent="0.25">
      <c r="A13" s="167" t="s">
        <v>56</v>
      </c>
      <c r="B13" s="164" t="s">
        <v>55</v>
      </c>
      <c r="C13" s="165">
        <f>C14</f>
        <v>9715547.1885991096</v>
      </c>
      <c r="D13" s="165">
        <f t="shared" si="3"/>
        <v>11342171</v>
      </c>
      <c r="E13" s="165">
        <f t="shared" si="3"/>
        <v>10865885</v>
      </c>
      <c r="F13" s="165">
        <f t="shared" si="3"/>
        <v>10843606.33</v>
      </c>
      <c r="G13" s="175">
        <f t="shared" si="1"/>
        <v>1.1200000000000001</v>
      </c>
      <c r="H13" s="175">
        <f t="shared" si="2"/>
        <v>1</v>
      </c>
      <c r="J13" s="149"/>
      <c r="K13" s="149"/>
    </row>
    <row r="14" spans="1:11" x14ac:dyDescent="0.25">
      <c r="A14" s="168" t="s">
        <v>81</v>
      </c>
      <c r="B14" s="164" t="s">
        <v>82</v>
      </c>
      <c r="C14" s="165">
        <f>C15+C20</f>
        <v>9715547.1885991096</v>
      </c>
      <c r="D14" s="165">
        <f t="shared" ref="D14:F14" si="4">D15+D20</f>
        <v>11342171</v>
      </c>
      <c r="E14" s="165">
        <f t="shared" si="4"/>
        <v>10865885</v>
      </c>
      <c r="F14" s="165">
        <f t="shared" si="4"/>
        <v>10843606.33</v>
      </c>
      <c r="G14" s="175">
        <f t="shared" si="1"/>
        <v>1.1200000000000001</v>
      </c>
      <c r="H14" s="175">
        <f t="shared" si="2"/>
        <v>1</v>
      </c>
      <c r="J14" s="149"/>
      <c r="K14" s="149"/>
    </row>
    <row r="15" spans="1:11" x14ac:dyDescent="0.25">
      <c r="A15" s="169" t="s">
        <v>83</v>
      </c>
      <c r="B15" s="164" t="s">
        <v>84</v>
      </c>
      <c r="C15" s="170">
        <f>SUM(C16:C19)</f>
        <v>9561697.6375340093</v>
      </c>
      <c r="D15" s="170">
        <f t="shared" ref="D15:F15" si="5">SUM(D16:D19)</f>
        <v>11162945</v>
      </c>
      <c r="E15" s="170">
        <f t="shared" si="5"/>
        <v>10694026</v>
      </c>
      <c r="F15" s="170">
        <f t="shared" si="5"/>
        <v>10668005.470000001</v>
      </c>
      <c r="G15" s="175">
        <f t="shared" si="1"/>
        <v>1.1200000000000001</v>
      </c>
      <c r="H15" s="175">
        <f t="shared" si="2"/>
        <v>1</v>
      </c>
    </row>
    <row r="16" spans="1:11" x14ac:dyDescent="0.25">
      <c r="A16" s="169" t="s">
        <v>561</v>
      </c>
      <c r="B16" s="164" t="s">
        <v>88</v>
      </c>
      <c r="C16" s="171">
        <v>8074506.8856592998</v>
      </c>
      <c r="D16" s="171">
        <v>9625469</v>
      </c>
      <c r="E16" s="171">
        <v>8901088</v>
      </c>
      <c r="F16" s="171">
        <v>8964676.4800000004</v>
      </c>
      <c r="G16" s="177">
        <f t="shared" si="1"/>
        <v>1.1100000000000001</v>
      </c>
      <c r="H16" s="177">
        <f t="shared" si="2"/>
        <v>1.01</v>
      </c>
      <c r="J16" s="172"/>
      <c r="K16" s="149"/>
    </row>
    <row r="17" spans="1:11" x14ac:dyDescent="0.25">
      <c r="A17" s="169" t="s">
        <v>562</v>
      </c>
      <c r="B17" s="164" t="s">
        <v>378</v>
      </c>
      <c r="C17" s="171">
        <v>0</v>
      </c>
      <c r="D17" s="171">
        <v>0</v>
      </c>
      <c r="E17" s="171">
        <v>77890</v>
      </c>
      <c r="F17" s="171">
        <v>11655.15</v>
      </c>
      <c r="G17" s="177" t="e">
        <f t="shared" si="1"/>
        <v>#DIV/0!</v>
      </c>
      <c r="H17" s="177">
        <f t="shared" si="2"/>
        <v>0.15</v>
      </c>
      <c r="J17" s="149"/>
      <c r="K17" s="149"/>
    </row>
    <row r="18" spans="1:11" x14ac:dyDescent="0.25">
      <c r="A18" s="169" t="s">
        <v>563</v>
      </c>
      <c r="B18" s="164" t="s">
        <v>92</v>
      </c>
      <c r="C18" s="171">
        <v>158612.89667529365</v>
      </c>
      <c r="D18" s="171">
        <v>174487</v>
      </c>
      <c r="E18" s="171">
        <v>262944</v>
      </c>
      <c r="F18" s="171">
        <v>226631.12</v>
      </c>
      <c r="G18" s="177">
        <f t="shared" si="1"/>
        <v>1.43</v>
      </c>
      <c r="H18" s="177">
        <f t="shared" si="2"/>
        <v>0.86</v>
      </c>
      <c r="J18" s="149"/>
      <c r="K18" s="149"/>
    </row>
    <row r="19" spans="1:11" x14ac:dyDescent="0.25">
      <c r="A19" s="169" t="s">
        <v>564</v>
      </c>
      <c r="B19" s="164" t="s">
        <v>97</v>
      </c>
      <c r="C19" s="171">
        <v>1328577.8551994159</v>
      </c>
      <c r="D19" s="171">
        <v>1362989</v>
      </c>
      <c r="E19" s="171">
        <v>1452104</v>
      </c>
      <c r="F19" s="171">
        <v>1465042.72</v>
      </c>
      <c r="G19" s="177">
        <f t="shared" si="1"/>
        <v>1.1000000000000001</v>
      </c>
      <c r="H19" s="177">
        <f t="shared" si="2"/>
        <v>1.01</v>
      </c>
      <c r="J19" s="149"/>
      <c r="K19" s="149"/>
    </row>
    <row r="20" spans="1:11" x14ac:dyDescent="0.25">
      <c r="A20" s="169" t="s">
        <v>98</v>
      </c>
      <c r="B20" s="164" t="s">
        <v>99</v>
      </c>
      <c r="C20" s="170">
        <f>SUM(C21:C23)</f>
        <v>153849.55106510053</v>
      </c>
      <c r="D20" s="170">
        <f t="shared" ref="D20:F20" si="6">SUM(D21:D23)</f>
        <v>179226</v>
      </c>
      <c r="E20" s="170">
        <f t="shared" si="6"/>
        <v>171859</v>
      </c>
      <c r="F20" s="170">
        <f t="shared" si="6"/>
        <v>175600.86</v>
      </c>
      <c r="G20" s="175">
        <f t="shared" si="1"/>
        <v>1.1399999999999999</v>
      </c>
      <c r="H20" s="175">
        <f t="shared" si="2"/>
        <v>1.02</v>
      </c>
      <c r="J20" s="172"/>
      <c r="K20" s="149"/>
    </row>
    <row r="21" spans="1:11" x14ac:dyDescent="0.25">
      <c r="A21" s="169" t="s">
        <v>565</v>
      </c>
      <c r="B21" s="164" t="s">
        <v>566</v>
      </c>
      <c r="C21" s="171">
        <v>131305.27042272215</v>
      </c>
      <c r="D21" s="171">
        <v>155394</v>
      </c>
      <c r="E21" s="171">
        <v>135728</v>
      </c>
      <c r="F21" s="171">
        <v>139470.26999999999</v>
      </c>
      <c r="G21" s="177">
        <f t="shared" si="1"/>
        <v>1.06</v>
      </c>
      <c r="H21" s="177">
        <f t="shared" si="2"/>
        <v>1.03</v>
      </c>
      <c r="J21" s="149"/>
      <c r="K21" s="149"/>
    </row>
    <row r="22" spans="1:11" x14ac:dyDescent="0.25">
      <c r="A22" s="169" t="s">
        <v>567</v>
      </c>
      <c r="B22" s="164" t="s">
        <v>135</v>
      </c>
      <c r="C22" s="171">
        <v>3185</v>
      </c>
      <c r="D22" s="171">
        <v>4562</v>
      </c>
      <c r="E22" s="171">
        <v>14493</v>
      </c>
      <c r="F22" s="171">
        <v>14493</v>
      </c>
      <c r="G22" s="177">
        <f t="shared" si="1"/>
        <v>4.55</v>
      </c>
      <c r="H22" s="177">
        <f t="shared" si="2"/>
        <v>1</v>
      </c>
      <c r="J22" s="149"/>
      <c r="K22" s="149"/>
    </row>
    <row r="23" spans="1:11" x14ac:dyDescent="0.25">
      <c r="A23" s="169" t="s">
        <v>568</v>
      </c>
      <c r="B23" s="164" t="s">
        <v>156</v>
      </c>
      <c r="C23" s="171">
        <v>19359.280642378391</v>
      </c>
      <c r="D23" s="171">
        <v>19270</v>
      </c>
      <c r="E23" s="171">
        <v>21638</v>
      </c>
      <c r="F23" s="171">
        <v>21637.59</v>
      </c>
      <c r="G23" s="177">
        <f t="shared" si="1"/>
        <v>1.1200000000000001</v>
      </c>
      <c r="H23" s="177">
        <f t="shared" si="2"/>
        <v>1</v>
      </c>
      <c r="J23" s="149"/>
      <c r="K23" s="149"/>
    </row>
    <row r="24" spans="1:11" x14ac:dyDescent="0.25">
      <c r="A24" s="163" t="s">
        <v>2843</v>
      </c>
      <c r="B24" s="164" t="s">
        <v>537</v>
      </c>
      <c r="C24" s="165">
        <f>C25</f>
        <v>390553.27015727654</v>
      </c>
      <c r="D24" s="165">
        <f t="shared" ref="D24:F25" si="7">D25</f>
        <v>754389</v>
      </c>
      <c r="E24" s="165">
        <f t="shared" si="7"/>
        <v>794600.45</v>
      </c>
      <c r="F24" s="165">
        <f t="shared" si="7"/>
        <v>1419090.4700000002</v>
      </c>
      <c r="G24" s="175">
        <f t="shared" si="1"/>
        <v>3.63</v>
      </c>
      <c r="H24" s="175">
        <f t="shared" si="2"/>
        <v>1.79</v>
      </c>
      <c r="J24" s="149"/>
      <c r="K24" s="149"/>
    </row>
    <row r="25" spans="1:11" x14ac:dyDescent="0.25">
      <c r="A25" s="166" t="s">
        <v>2841</v>
      </c>
      <c r="B25" s="164" t="s">
        <v>2842</v>
      </c>
      <c r="C25" s="165">
        <f>C26</f>
        <v>390553.27015727654</v>
      </c>
      <c r="D25" s="165">
        <f t="shared" si="7"/>
        <v>754389</v>
      </c>
      <c r="E25" s="165">
        <f t="shared" si="7"/>
        <v>794600.45</v>
      </c>
      <c r="F25" s="165">
        <f t="shared" si="7"/>
        <v>1419090.4700000002</v>
      </c>
      <c r="G25" s="175">
        <f t="shared" si="1"/>
        <v>3.63</v>
      </c>
      <c r="H25" s="175">
        <f t="shared" si="2"/>
        <v>1.79</v>
      </c>
      <c r="J25" s="149"/>
      <c r="K25" s="149"/>
    </row>
    <row r="26" spans="1:11" x14ac:dyDescent="0.25">
      <c r="A26" s="167" t="s">
        <v>56</v>
      </c>
      <c r="B26" s="164" t="s">
        <v>55</v>
      </c>
      <c r="C26" s="165">
        <f>C27+C55</f>
        <v>390553.27015727654</v>
      </c>
      <c r="D26" s="165">
        <f>D27+D55</f>
        <v>754389</v>
      </c>
      <c r="E26" s="165">
        <f>E27+E55</f>
        <v>794600.45</v>
      </c>
      <c r="F26" s="165">
        <f>F27+F55</f>
        <v>1419090.4700000002</v>
      </c>
      <c r="G26" s="175">
        <f t="shared" si="1"/>
        <v>3.63</v>
      </c>
      <c r="H26" s="175">
        <f t="shared" si="2"/>
        <v>1.79</v>
      </c>
      <c r="J26" s="149"/>
      <c r="K26" s="149"/>
    </row>
    <row r="27" spans="1:11" x14ac:dyDescent="0.25">
      <c r="A27" s="168" t="s">
        <v>81</v>
      </c>
      <c r="B27" s="164" t="s">
        <v>82</v>
      </c>
      <c r="C27" s="170">
        <f>C28+C51+C53</f>
        <v>327187.65863693674</v>
      </c>
      <c r="D27" s="170">
        <f t="shared" ref="D27:F27" si="8">D28+D51+D53</f>
        <v>596658</v>
      </c>
      <c r="E27" s="170">
        <f t="shared" si="8"/>
        <v>623082.44999999995</v>
      </c>
      <c r="F27" s="170">
        <f t="shared" si="8"/>
        <v>1382898.8900000001</v>
      </c>
      <c r="G27" s="175">
        <f t="shared" si="1"/>
        <v>4.2300000000000004</v>
      </c>
      <c r="H27" s="175">
        <f t="shared" si="2"/>
        <v>2.2200000000000002</v>
      </c>
      <c r="J27" s="149"/>
      <c r="K27" s="149"/>
    </row>
    <row r="28" spans="1:11" x14ac:dyDescent="0.25">
      <c r="A28" s="169" t="s">
        <v>98</v>
      </c>
      <c r="B28" s="164" t="s">
        <v>99</v>
      </c>
      <c r="C28" s="165">
        <f>SUM(C29:C50)</f>
        <v>325587.12243679073</v>
      </c>
      <c r="D28" s="165">
        <f t="shared" ref="D28:F28" si="9">SUM(D29:D50)</f>
        <v>596309</v>
      </c>
      <c r="E28" s="165">
        <f t="shared" si="9"/>
        <v>620802</v>
      </c>
      <c r="F28" s="165">
        <f t="shared" si="9"/>
        <v>1380907.1400000001</v>
      </c>
      <c r="G28" s="175">
        <f t="shared" si="1"/>
        <v>4.24</v>
      </c>
      <c r="H28" s="175">
        <f t="shared" si="2"/>
        <v>2.2200000000000002</v>
      </c>
      <c r="J28" s="149"/>
      <c r="K28" s="149"/>
    </row>
    <row r="29" spans="1:11" x14ac:dyDescent="0.25">
      <c r="A29" s="169" t="s">
        <v>569</v>
      </c>
      <c r="B29" s="164" t="s">
        <v>103</v>
      </c>
      <c r="C29" s="173">
        <v>55866.71179242152</v>
      </c>
      <c r="D29" s="173">
        <v>71843</v>
      </c>
      <c r="E29" s="173">
        <v>71843</v>
      </c>
      <c r="F29" s="173">
        <v>61078.31</v>
      </c>
      <c r="G29" s="177">
        <f t="shared" si="1"/>
        <v>1.0900000000000001</v>
      </c>
      <c r="H29" s="177">
        <f t="shared" si="2"/>
        <v>0.85</v>
      </c>
      <c r="J29" s="149"/>
      <c r="K29" s="149"/>
    </row>
    <row r="30" spans="1:11" x14ac:dyDescent="0.25">
      <c r="A30" s="169" t="s">
        <v>570</v>
      </c>
      <c r="B30" s="164" t="s">
        <v>107</v>
      </c>
      <c r="C30" s="173">
        <v>6906.4370562081094</v>
      </c>
      <c r="D30" s="173">
        <v>12303</v>
      </c>
      <c r="E30" s="173">
        <v>12303</v>
      </c>
      <c r="F30" s="173">
        <v>18044.439999999999</v>
      </c>
      <c r="G30" s="177">
        <f t="shared" si="1"/>
        <v>2.61</v>
      </c>
      <c r="H30" s="177">
        <f t="shared" si="2"/>
        <v>1.47</v>
      </c>
      <c r="J30" s="149"/>
      <c r="K30" s="149"/>
    </row>
    <row r="31" spans="1:11" x14ac:dyDescent="0.25">
      <c r="A31" s="169" t="s">
        <v>572</v>
      </c>
      <c r="B31" s="164" t="s">
        <v>113</v>
      </c>
      <c r="C31" s="173">
        <v>71298.768332337902</v>
      </c>
      <c r="D31" s="173">
        <v>109852</v>
      </c>
      <c r="E31" s="173">
        <v>109852</v>
      </c>
      <c r="F31" s="173">
        <v>151908.4</v>
      </c>
      <c r="G31" s="177">
        <f t="shared" si="1"/>
        <v>2.13</v>
      </c>
      <c r="H31" s="177">
        <f t="shared" si="2"/>
        <v>1.38</v>
      </c>
      <c r="J31" s="149"/>
      <c r="K31" s="149"/>
    </row>
    <row r="32" spans="1:11" x14ac:dyDescent="0.25">
      <c r="A32" s="169" t="s">
        <v>573</v>
      </c>
      <c r="B32" s="164" t="s">
        <v>384</v>
      </c>
      <c r="C32" s="173">
        <v>130427.19490344415</v>
      </c>
      <c r="D32" s="173">
        <v>282387</v>
      </c>
      <c r="E32" s="173">
        <v>282387</v>
      </c>
      <c r="F32" s="173">
        <v>206284.56</v>
      </c>
      <c r="G32" s="177">
        <f t="shared" si="1"/>
        <v>1.58</v>
      </c>
      <c r="H32" s="177">
        <f t="shared" si="2"/>
        <v>0.73</v>
      </c>
      <c r="J32" s="149"/>
      <c r="K32" s="149"/>
    </row>
    <row r="33" spans="1:11" x14ac:dyDescent="0.25">
      <c r="A33" s="169" t="s">
        <v>574</v>
      </c>
      <c r="B33" s="164" t="s">
        <v>115</v>
      </c>
      <c r="C33" s="173">
        <v>192</v>
      </c>
      <c r="D33" s="173">
        <v>0</v>
      </c>
      <c r="E33" s="173">
        <v>0</v>
      </c>
      <c r="F33" s="173">
        <v>0</v>
      </c>
      <c r="G33" s="177">
        <f t="shared" si="1"/>
        <v>0</v>
      </c>
      <c r="H33" s="177" t="e">
        <f t="shared" si="2"/>
        <v>#DIV/0!</v>
      </c>
      <c r="J33" s="149"/>
      <c r="K33" s="149"/>
    </row>
    <row r="34" spans="1:11" x14ac:dyDescent="0.25">
      <c r="A34" s="169" t="s">
        <v>575</v>
      </c>
      <c r="B34" s="164" t="s">
        <v>117</v>
      </c>
      <c r="C34" s="173">
        <v>1241.1015993098413</v>
      </c>
      <c r="D34" s="173">
        <v>1229</v>
      </c>
      <c r="E34" s="173">
        <v>1229</v>
      </c>
      <c r="F34" s="173">
        <v>8225.3799999999992</v>
      </c>
      <c r="G34" s="177">
        <f t="shared" si="1"/>
        <v>6.63</v>
      </c>
      <c r="H34" s="177">
        <f t="shared" si="2"/>
        <v>6.69</v>
      </c>
      <c r="J34" s="149"/>
      <c r="K34" s="149"/>
    </row>
    <row r="35" spans="1:11" x14ac:dyDescent="0.25">
      <c r="A35" s="169" t="s">
        <v>576</v>
      </c>
      <c r="B35" s="164" t="s">
        <v>610</v>
      </c>
      <c r="C35" s="173">
        <v>4793.6425774769386</v>
      </c>
      <c r="D35" s="173">
        <v>3000</v>
      </c>
      <c r="E35" s="173">
        <v>3000</v>
      </c>
      <c r="F35" s="173">
        <v>5430.09</v>
      </c>
      <c r="G35" s="177">
        <f t="shared" si="1"/>
        <v>1.1299999999999999</v>
      </c>
      <c r="H35" s="177">
        <f t="shared" si="2"/>
        <v>1.81</v>
      </c>
      <c r="J35" s="149"/>
      <c r="K35" s="149"/>
    </row>
    <row r="36" spans="1:11" x14ac:dyDescent="0.25">
      <c r="A36" s="169" t="s">
        <v>577</v>
      </c>
      <c r="B36" s="164" t="s">
        <v>121</v>
      </c>
      <c r="C36" s="173">
        <v>513.48065565067361</v>
      </c>
      <c r="D36" s="173">
        <v>1517</v>
      </c>
      <c r="E36" s="173">
        <v>1517</v>
      </c>
      <c r="F36" s="173">
        <v>5282.94</v>
      </c>
      <c r="G36" s="177">
        <f t="shared" si="1"/>
        <v>10.29</v>
      </c>
      <c r="H36" s="177">
        <f t="shared" si="2"/>
        <v>3.48</v>
      </c>
      <c r="J36" s="149"/>
      <c r="K36" s="149"/>
    </row>
    <row r="37" spans="1:11" x14ac:dyDescent="0.25">
      <c r="A37" s="169" t="s">
        <v>578</v>
      </c>
      <c r="B37" s="164" t="s">
        <v>125</v>
      </c>
      <c r="C37" s="173">
        <v>4139.7863162784524</v>
      </c>
      <c r="D37" s="173">
        <v>9805</v>
      </c>
      <c r="E37" s="173">
        <v>9805</v>
      </c>
      <c r="F37" s="173">
        <v>28996.97</v>
      </c>
      <c r="G37" s="177">
        <f t="shared" si="1"/>
        <v>7</v>
      </c>
      <c r="H37" s="177">
        <f t="shared" si="2"/>
        <v>2.96</v>
      </c>
      <c r="J37" s="149"/>
      <c r="K37" s="149"/>
    </row>
    <row r="38" spans="1:11" x14ac:dyDescent="0.25">
      <c r="A38" s="169" t="s">
        <v>579</v>
      </c>
      <c r="B38" s="164" t="s">
        <v>127</v>
      </c>
      <c r="C38" s="173">
        <v>3021.3590815581656</v>
      </c>
      <c r="D38" s="173">
        <v>8794</v>
      </c>
      <c r="E38" s="173">
        <v>8794</v>
      </c>
      <c r="F38" s="173">
        <v>91265.14</v>
      </c>
      <c r="G38" s="177">
        <f t="shared" si="1"/>
        <v>30.21</v>
      </c>
      <c r="H38" s="177">
        <f t="shared" si="2"/>
        <v>10.38</v>
      </c>
      <c r="J38" s="149"/>
      <c r="K38" s="149"/>
    </row>
    <row r="39" spans="1:11" x14ac:dyDescent="0.25">
      <c r="A39" s="169" t="s">
        <v>580</v>
      </c>
      <c r="B39" s="164" t="s">
        <v>129</v>
      </c>
      <c r="C39" s="173">
        <v>78.83734819828787</v>
      </c>
      <c r="D39" s="173">
        <v>2954</v>
      </c>
      <c r="E39" s="173">
        <v>2954</v>
      </c>
      <c r="F39" s="173">
        <v>50663.5</v>
      </c>
      <c r="G39" s="177">
        <f t="shared" si="1"/>
        <v>642.63</v>
      </c>
      <c r="H39" s="177">
        <f t="shared" si="2"/>
        <v>17.149999999999999</v>
      </c>
      <c r="J39" s="149"/>
      <c r="K39" s="149"/>
    </row>
    <row r="40" spans="1:11" x14ac:dyDescent="0.25">
      <c r="A40" s="169" t="s">
        <v>581</v>
      </c>
      <c r="B40" s="164" t="s">
        <v>131</v>
      </c>
      <c r="C40" s="173">
        <v>1025.4509257415887</v>
      </c>
      <c r="D40" s="173">
        <v>0</v>
      </c>
      <c r="E40" s="173">
        <v>5000</v>
      </c>
      <c r="F40" s="173">
        <v>23707.74</v>
      </c>
      <c r="G40" s="177">
        <f t="shared" si="1"/>
        <v>23.12</v>
      </c>
      <c r="H40" s="177">
        <f t="shared" si="2"/>
        <v>4.74</v>
      </c>
      <c r="J40" s="149"/>
      <c r="K40" s="149"/>
    </row>
    <row r="41" spans="1:11" x14ac:dyDescent="0.25">
      <c r="A41" s="169" t="s">
        <v>582</v>
      </c>
      <c r="B41" s="164" t="s">
        <v>133</v>
      </c>
      <c r="C41" s="173">
        <v>6079.9362930519601</v>
      </c>
      <c r="D41" s="173">
        <v>8730</v>
      </c>
      <c r="E41" s="173">
        <v>8730</v>
      </c>
      <c r="F41" s="173">
        <v>84948.24</v>
      </c>
      <c r="G41" s="177">
        <f t="shared" si="1"/>
        <v>13.97</v>
      </c>
      <c r="H41" s="177">
        <f t="shared" si="2"/>
        <v>9.73</v>
      </c>
      <c r="J41" s="149"/>
      <c r="K41" s="149"/>
    </row>
    <row r="42" spans="1:11" x14ac:dyDescent="0.25">
      <c r="A42" s="169" t="s">
        <v>567</v>
      </c>
      <c r="B42" s="164" t="s">
        <v>135</v>
      </c>
      <c r="C42" s="173">
        <v>5927.1258875837812</v>
      </c>
      <c r="D42" s="173">
        <v>17507</v>
      </c>
      <c r="E42" s="173">
        <v>17507</v>
      </c>
      <c r="F42" s="173">
        <v>38841.870000000003</v>
      </c>
      <c r="G42" s="177">
        <f t="shared" si="1"/>
        <v>6.55</v>
      </c>
      <c r="H42" s="177">
        <f t="shared" si="2"/>
        <v>2.2200000000000002</v>
      </c>
      <c r="J42" s="149"/>
      <c r="K42" s="149"/>
    </row>
    <row r="43" spans="1:11" x14ac:dyDescent="0.25">
      <c r="A43" s="169" t="s">
        <v>583</v>
      </c>
      <c r="B43" s="164" t="s">
        <v>137</v>
      </c>
      <c r="C43" s="173">
        <v>7385.3062578804156</v>
      </c>
      <c r="D43" s="173">
        <v>12154</v>
      </c>
      <c r="E43" s="173">
        <v>30000</v>
      </c>
      <c r="F43" s="173">
        <v>406926.42</v>
      </c>
      <c r="G43" s="177">
        <f t="shared" si="1"/>
        <v>55.1</v>
      </c>
      <c r="H43" s="177">
        <f t="shared" si="2"/>
        <v>13.56</v>
      </c>
      <c r="J43" s="149"/>
      <c r="K43" s="149"/>
    </row>
    <row r="44" spans="1:11" x14ac:dyDescent="0.25">
      <c r="A44" s="169" t="s">
        <v>584</v>
      </c>
      <c r="B44" s="164" t="s">
        <v>139</v>
      </c>
      <c r="C44" s="173">
        <v>0</v>
      </c>
      <c r="D44" s="173">
        <v>2954</v>
      </c>
      <c r="E44" s="173">
        <v>2954</v>
      </c>
      <c r="F44" s="173">
        <v>25362.98</v>
      </c>
      <c r="G44" s="177" t="e">
        <f t="shared" si="1"/>
        <v>#DIV/0!</v>
      </c>
      <c r="H44" s="177">
        <f t="shared" si="2"/>
        <v>8.59</v>
      </c>
      <c r="J44" s="149"/>
      <c r="K44" s="149"/>
    </row>
    <row r="45" spans="1:11" x14ac:dyDescent="0.25">
      <c r="A45" s="169" t="s">
        <v>585</v>
      </c>
      <c r="B45" s="164" t="s">
        <v>141</v>
      </c>
      <c r="C45" s="173">
        <v>16611.54953878824</v>
      </c>
      <c r="D45" s="173">
        <v>38939</v>
      </c>
      <c r="E45" s="173">
        <v>40472</v>
      </c>
      <c r="F45" s="173">
        <v>130045.3</v>
      </c>
      <c r="G45" s="177">
        <f t="shared" si="1"/>
        <v>7.83</v>
      </c>
      <c r="H45" s="177">
        <f t="shared" si="2"/>
        <v>3.21</v>
      </c>
      <c r="J45" s="149"/>
      <c r="K45" s="149"/>
    </row>
    <row r="46" spans="1:11" x14ac:dyDescent="0.25">
      <c r="A46" s="169" t="s">
        <v>586</v>
      </c>
      <c r="B46" s="164" t="s">
        <v>143</v>
      </c>
      <c r="C46" s="173">
        <v>2266.5896874377859</v>
      </c>
      <c r="D46" s="173">
        <v>2601</v>
      </c>
      <c r="E46" s="173">
        <v>2601</v>
      </c>
      <c r="F46" s="173">
        <v>2575.69</v>
      </c>
      <c r="G46" s="177">
        <f t="shared" si="1"/>
        <v>1.1399999999999999</v>
      </c>
      <c r="H46" s="177">
        <f t="shared" si="2"/>
        <v>0.99</v>
      </c>
      <c r="J46" s="149"/>
      <c r="K46" s="149"/>
    </row>
    <row r="47" spans="1:11" x14ac:dyDescent="0.25">
      <c r="A47" s="169" t="s">
        <v>587</v>
      </c>
      <c r="B47" s="164" t="s">
        <v>150</v>
      </c>
      <c r="C47" s="173">
        <v>60.213683721547547</v>
      </c>
      <c r="D47" s="173">
        <v>69</v>
      </c>
      <c r="E47" s="173">
        <v>69</v>
      </c>
      <c r="F47" s="173">
        <v>17933.12</v>
      </c>
      <c r="G47" s="177">
        <f t="shared" si="1"/>
        <v>297.82</v>
      </c>
      <c r="H47" s="177">
        <f t="shared" si="2"/>
        <v>259.89999999999998</v>
      </c>
      <c r="J47" s="149"/>
      <c r="K47" s="149"/>
    </row>
    <row r="48" spans="1:11" x14ac:dyDescent="0.25">
      <c r="A48" s="169" t="s">
        <v>588</v>
      </c>
      <c r="B48" s="164" t="s">
        <v>152</v>
      </c>
      <c r="C48" s="173">
        <v>5727.7735748888445</v>
      </c>
      <c r="D48" s="173">
        <v>6490</v>
      </c>
      <c r="E48" s="173">
        <v>6490</v>
      </c>
      <c r="F48" s="173">
        <v>20722.580000000002</v>
      </c>
      <c r="G48" s="177">
        <f t="shared" si="1"/>
        <v>3.62</v>
      </c>
      <c r="H48" s="177">
        <f t="shared" si="2"/>
        <v>3.19</v>
      </c>
      <c r="J48" s="149"/>
      <c r="K48" s="149"/>
    </row>
    <row r="49" spans="1:11" x14ac:dyDescent="0.25">
      <c r="A49" s="169" t="s">
        <v>589</v>
      </c>
      <c r="B49" s="164" t="s">
        <v>590</v>
      </c>
      <c r="C49" s="173">
        <v>1208.3947176322249</v>
      </c>
      <c r="D49" s="173">
        <v>3095</v>
      </c>
      <c r="E49" s="173">
        <v>3095</v>
      </c>
      <c r="F49" s="173">
        <v>1107.3399999999999</v>
      </c>
      <c r="G49" s="177">
        <f t="shared" si="1"/>
        <v>0.92</v>
      </c>
      <c r="H49" s="177">
        <f t="shared" si="2"/>
        <v>0.36</v>
      </c>
      <c r="J49" s="149"/>
      <c r="K49" s="149"/>
    </row>
    <row r="50" spans="1:11" x14ac:dyDescent="0.25">
      <c r="A50" s="169" t="s">
        <v>591</v>
      </c>
      <c r="B50" s="164" t="s">
        <v>146</v>
      </c>
      <c r="C50" s="173">
        <v>815.46220718030395</v>
      </c>
      <c r="D50" s="173">
        <v>86</v>
      </c>
      <c r="E50" s="173">
        <v>200</v>
      </c>
      <c r="F50" s="173">
        <v>1556.13</v>
      </c>
      <c r="G50" s="177">
        <f t="shared" si="1"/>
        <v>1.91</v>
      </c>
      <c r="H50" s="177">
        <f t="shared" si="2"/>
        <v>7.78</v>
      </c>
      <c r="J50" s="149"/>
      <c r="K50" s="149"/>
    </row>
    <row r="51" spans="1:11" x14ac:dyDescent="0.25">
      <c r="A51" s="169" t="s">
        <v>160</v>
      </c>
      <c r="B51" s="164" t="s">
        <v>161</v>
      </c>
      <c r="C51" s="165">
        <f>C52</f>
        <v>169.78432543632621</v>
      </c>
      <c r="D51" s="165">
        <f t="shared" ref="D51:F51" si="10">D52</f>
        <v>349</v>
      </c>
      <c r="E51" s="165">
        <f t="shared" si="10"/>
        <v>349</v>
      </c>
      <c r="F51" s="165">
        <f t="shared" si="10"/>
        <v>60.3</v>
      </c>
      <c r="G51" s="175">
        <f t="shared" si="1"/>
        <v>0.36</v>
      </c>
      <c r="H51" s="175">
        <f t="shared" si="2"/>
        <v>0.17</v>
      </c>
      <c r="J51" s="149"/>
      <c r="K51" s="149"/>
    </row>
    <row r="52" spans="1:11" x14ac:dyDescent="0.25">
      <c r="A52" s="169" t="s">
        <v>592</v>
      </c>
      <c r="B52" s="164" t="s">
        <v>165</v>
      </c>
      <c r="C52" s="173">
        <v>169.78432543632621</v>
      </c>
      <c r="D52" s="173">
        <v>349</v>
      </c>
      <c r="E52" s="173">
        <v>349</v>
      </c>
      <c r="F52" s="173">
        <v>60.3</v>
      </c>
      <c r="G52" s="177">
        <f t="shared" si="1"/>
        <v>0.36</v>
      </c>
      <c r="H52" s="177">
        <f t="shared" si="2"/>
        <v>0.17</v>
      </c>
      <c r="J52" s="149"/>
      <c r="K52" s="149"/>
    </row>
    <row r="53" spans="1:11" x14ac:dyDescent="0.25">
      <c r="A53" s="169" t="s">
        <v>175</v>
      </c>
      <c r="B53" s="164" t="s">
        <v>176</v>
      </c>
      <c r="C53" s="165">
        <f>C54</f>
        <v>1430.7518747096688</v>
      </c>
      <c r="D53" s="165">
        <f t="shared" ref="D53:F53" si="11">D54</f>
        <v>0</v>
      </c>
      <c r="E53" s="165">
        <f t="shared" si="11"/>
        <v>1931.45</v>
      </c>
      <c r="F53" s="165">
        <f t="shared" si="11"/>
        <v>1931.45</v>
      </c>
      <c r="G53" s="175">
        <f t="shared" si="1"/>
        <v>1.35</v>
      </c>
      <c r="H53" s="175">
        <f t="shared" si="2"/>
        <v>1</v>
      </c>
      <c r="J53" s="172"/>
      <c r="K53" s="149"/>
    </row>
    <row r="54" spans="1:11" x14ac:dyDescent="0.25">
      <c r="A54" s="169" t="s">
        <v>597</v>
      </c>
      <c r="B54" s="164" t="s">
        <v>198</v>
      </c>
      <c r="C54" s="173">
        <v>1430.7518747096688</v>
      </c>
      <c r="D54" s="173">
        <v>0</v>
      </c>
      <c r="E54" s="173">
        <v>1931.45</v>
      </c>
      <c r="F54" s="173">
        <v>1931.45</v>
      </c>
      <c r="G54" s="177">
        <f t="shared" si="1"/>
        <v>1.35</v>
      </c>
      <c r="H54" s="177">
        <f t="shared" si="2"/>
        <v>1</v>
      </c>
      <c r="J54" s="149"/>
      <c r="K54" s="149"/>
    </row>
    <row r="55" spans="1:11" x14ac:dyDescent="0.25">
      <c r="A55" s="168" t="s">
        <v>57</v>
      </c>
      <c r="B55" s="164" t="s">
        <v>227</v>
      </c>
      <c r="C55" s="170">
        <f>C56</f>
        <v>63365.611520339771</v>
      </c>
      <c r="D55" s="170">
        <f t="shared" ref="D55:F55" si="12">D56</f>
        <v>157731</v>
      </c>
      <c r="E55" s="170">
        <f t="shared" si="12"/>
        <v>171518</v>
      </c>
      <c r="F55" s="170">
        <f t="shared" si="12"/>
        <v>36191.58</v>
      </c>
      <c r="G55" s="175">
        <f t="shared" si="1"/>
        <v>0.56999999999999995</v>
      </c>
      <c r="H55" s="175">
        <f t="shared" si="2"/>
        <v>0.21</v>
      </c>
      <c r="J55" s="149"/>
      <c r="K55" s="149"/>
    </row>
    <row r="56" spans="1:11" x14ac:dyDescent="0.25">
      <c r="A56" s="169" t="s">
        <v>233</v>
      </c>
      <c r="B56" s="164" t="s">
        <v>234</v>
      </c>
      <c r="C56" s="165">
        <f>SUM(C57:C65)</f>
        <v>63365.611520339771</v>
      </c>
      <c r="D56" s="165">
        <f t="shared" ref="D56:F56" si="13">SUM(D57:D65)</f>
        <v>157731</v>
      </c>
      <c r="E56" s="165">
        <f t="shared" si="13"/>
        <v>171518</v>
      </c>
      <c r="F56" s="165">
        <f t="shared" si="13"/>
        <v>36191.58</v>
      </c>
      <c r="G56" s="175">
        <f t="shared" si="1"/>
        <v>0.56999999999999995</v>
      </c>
      <c r="H56" s="175">
        <f t="shared" si="2"/>
        <v>0.21</v>
      </c>
      <c r="J56" s="172"/>
      <c r="K56" s="149"/>
    </row>
    <row r="57" spans="1:11" x14ac:dyDescent="0.25">
      <c r="A57" s="169" t="s">
        <v>599</v>
      </c>
      <c r="B57" s="164" t="s">
        <v>242</v>
      </c>
      <c r="C57" s="173">
        <v>16955.411772513107</v>
      </c>
      <c r="D57" s="173">
        <v>35071</v>
      </c>
      <c r="E57" s="173">
        <v>35071</v>
      </c>
      <c r="F57" s="173">
        <v>19230.21</v>
      </c>
      <c r="G57" s="177">
        <f t="shared" si="1"/>
        <v>1.1299999999999999</v>
      </c>
      <c r="H57" s="177">
        <f t="shared" si="2"/>
        <v>0.55000000000000004</v>
      </c>
      <c r="J57" s="149"/>
      <c r="K57" s="149"/>
    </row>
    <row r="58" spans="1:11" x14ac:dyDescent="0.25">
      <c r="A58" s="169" t="s">
        <v>600</v>
      </c>
      <c r="B58" s="164" t="s">
        <v>439</v>
      </c>
      <c r="C58" s="173">
        <v>288.78624991704822</v>
      </c>
      <c r="D58" s="173">
        <v>2954</v>
      </c>
      <c r="E58" s="173">
        <v>2954</v>
      </c>
      <c r="F58" s="173">
        <v>1099.4000000000001</v>
      </c>
      <c r="G58" s="177">
        <f t="shared" si="1"/>
        <v>3.81</v>
      </c>
      <c r="H58" s="177">
        <f t="shared" si="2"/>
        <v>0.37</v>
      </c>
      <c r="J58" s="149"/>
      <c r="K58" s="149"/>
    </row>
    <row r="59" spans="1:11" x14ac:dyDescent="0.25">
      <c r="A59" s="169" t="s">
        <v>601</v>
      </c>
      <c r="B59" s="164" t="s">
        <v>611</v>
      </c>
      <c r="C59" s="173">
        <v>1934.0075652000796</v>
      </c>
      <c r="D59" s="173">
        <v>5713</v>
      </c>
      <c r="E59" s="173">
        <v>15000</v>
      </c>
      <c r="F59" s="173">
        <v>11610.71</v>
      </c>
      <c r="G59" s="177">
        <f t="shared" si="1"/>
        <v>6</v>
      </c>
      <c r="H59" s="177">
        <f t="shared" si="2"/>
        <v>0.77</v>
      </c>
      <c r="J59" s="149"/>
      <c r="K59" s="149"/>
    </row>
    <row r="60" spans="1:11" x14ac:dyDescent="0.25">
      <c r="A60" s="169" t="s">
        <v>602</v>
      </c>
      <c r="B60" s="164" t="s">
        <v>244</v>
      </c>
      <c r="C60" s="173">
        <v>37509.124693078506</v>
      </c>
      <c r="D60" s="173">
        <v>66029</v>
      </c>
      <c r="E60" s="173">
        <v>66029</v>
      </c>
      <c r="F60" s="173">
        <v>719.88</v>
      </c>
      <c r="G60" s="177">
        <f t="shared" si="1"/>
        <v>0.02</v>
      </c>
      <c r="H60" s="177">
        <f t="shared" si="2"/>
        <v>0.01</v>
      </c>
      <c r="J60" s="149"/>
      <c r="K60" s="149"/>
    </row>
    <row r="61" spans="1:11" x14ac:dyDescent="0.25">
      <c r="A61" s="169" t="s">
        <v>603</v>
      </c>
      <c r="B61" s="164" t="s">
        <v>443</v>
      </c>
      <c r="C61" s="173">
        <v>0</v>
      </c>
      <c r="D61" s="173">
        <v>14769</v>
      </c>
      <c r="E61" s="173">
        <v>14769</v>
      </c>
      <c r="F61" s="173">
        <v>0</v>
      </c>
      <c r="G61" s="177" t="e">
        <f t="shared" si="1"/>
        <v>#DIV/0!</v>
      </c>
      <c r="H61" s="177">
        <f t="shared" si="2"/>
        <v>0</v>
      </c>
      <c r="J61" s="149"/>
      <c r="K61" s="149"/>
    </row>
    <row r="62" spans="1:11" x14ac:dyDescent="0.25">
      <c r="A62" s="169" t="s">
        <v>604</v>
      </c>
      <c r="B62" s="164" t="s">
        <v>364</v>
      </c>
      <c r="C62" s="173">
        <v>0</v>
      </c>
      <c r="D62" s="173">
        <v>0</v>
      </c>
      <c r="E62" s="173">
        <v>3000</v>
      </c>
      <c r="F62" s="173">
        <v>1032.8499999999999</v>
      </c>
      <c r="G62" s="177" t="e">
        <f t="shared" si="1"/>
        <v>#DIV/0!</v>
      </c>
      <c r="H62" s="177">
        <f t="shared" si="2"/>
        <v>0.34</v>
      </c>
      <c r="J62" s="149"/>
      <c r="K62" s="149"/>
    </row>
    <row r="63" spans="1:11" x14ac:dyDescent="0.25">
      <c r="A63" s="169" t="s">
        <v>612</v>
      </c>
      <c r="B63" s="164" t="s">
        <v>368</v>
      </c>
      <c r="C63" s="173">
        <v>0</v>
      </c>
      <c r="D63" s="173">
        <v>0</v>
      </c>
      <c r="E63" s="173">
        <v>1500</v>
      </c>
      <c r="F63" s="173">
        <v>864.27</v>
      </c>
      <c r="G63" s="177" t="e">
        <f t="shared" si="1"/>
        <v>#DIV/0!</v>
      </c>
      <c r="H63" s="177">
        <f t="shared" si="2"/>
        <v>0.57999999999999996</v>
      </c>
      <c r="J63" s="149"/>
      <c r="K63" s="149"/>
    </row>
    <row r="64" spans="1:11" x14ac:dyDescent="0.25">
      <c r="A64" s="169" t="s">
        <v>605</v>
      </c>
      <c r="B64" s="164" t="s">
        <v>453</v>
      </c>
      <c r="C64" s="173">
        <v>440.30924414360607</v>
      </c>
      <c r="D64" s="173">
        <v>14769</v>
      </c>
      <c r="E64" s="173">
        <v>14769</v>
      </c>
      <c r="F64" s="173">
        <v>760.69</v>
      </c>
      <c r="G64" s="177">
        <f t="shared" si="1"/>
        <v>1.73</v>
      </c>
      <c r="H64" s="177">
        <f t="shared" si="2"/>
        <v>0.05</v>
      </c>
      <c r="J64" s="149"/>
      <c r="K64" s="149"/>
    </row>
    <row r="65" spans="1:11" x14ac:dyDescent="0.25">
      <c r="A65" s="169" t="s">
        <v>606</v>
      </c>
      <c r="B65" s="164" t="s">
        <v>248</v>
      </c>
      <c r="C65" s="173">
        <v>6237.9719954874245</v>
      </c>
      <c r="D65" s="173">
        <v>18426</v>
      </c>
      <c r="E65" s="173">
        <v>18426</v>
      </c>
      <c r="F65" s="173">
        <v>873.57</v>
      </c>
      <c r="G65" s="177">
        <f t="shared" si="1"/>
        <v>0.14000000000000001</v>
      </c>
      <c r="H65" s="177">
        <f t="shared" si="2"/>
        <v>0.05</v>
      </c>
      <c r="J65" s="149"/>
      <c r="K65" s="149"/>
    </row>
    <row r="66" spans="1:11" x14ac:dyDescent="0.25">
      <c r="A66" s="163" t="s">
        <v>2844</v>
      </c>
      <c r="B66" s="164" t="s">
        <v>2845</v>
      </c>
      <c r="C66" s="170">
        <f>C67</f>
        <v>435636.06</v>
      </c>
      <c r="D66" s="170">
        <f t="shared" ref="D66:F66" si="14">D67</f>
        <v>436381</v>
      </c>
      <c r="E66" s="170">
        <f t="shared" si="14"/>
        <v>465723</v>
      </c>
      <c r="F66" s="170">
        <f t="shared" si="14"/>
        <v>460097.19</v>
      </c>
      <c r="G66" s="175">
        <f t="shared" si="1"/>
        <v>1.06</v>
      </c>
      <c r="H66" s="175">
        <f t="shared" si="2"/>
        <v>0.99</v>
      </c>
      <c r="J66" s="149"/>
      <c r="K66" s="149"/>
    </row>
    <row r="67" spans="1:11" x14ac:dyDescent="0.25">
      <c r="A67" s="166" t="s">
        <v>2841</v>
      </c>
      <c r="B67" s="164" t="s">
        <v>2842</v>
      </c>
      <c r="C67" s="165">
        <f>C68+C101+C133</f>
        <v>435636.06</v>
      </c>
      <c r="D67" s="165">
        <f>D68+D101+D133</f>
        <v>436381</v>
      </c>
      <c r="E67" s="165">
        <f>E68+E101+E133</f>
        <v>465723</v>
      </c>
      <c r="F67" s="165">
        <f>F68+F101+F133</f>
        <v>460097.19</v>
      </c>
      <c r="G67" s="175">
        <f t="shared" si="1"/>
        <v>1.06</v>
      </c>
      <c r="H67" s="175">
        <f t="shared" si="2"/>
        <v>0.99</v>
      </c>
      <c r="J67" s="149"/>
      <c r="K67" s="149"/>
    </row>
    <row r="68" spans="1:11" x14ac:dyDescent="0.25">
      <c r="A68" s="167" t="s">
        <v>64</v>
      </c>
      <c r="B68" s="164" t="s">
        <v>65</v>
      </c>
      <c r="C68" s="170">
        <f>C69+C96</f>
        <v>185269.86</v>
      </c>
      <c r="D68" s="170">
        <f t="shared" ref="D68:F68" si="15">D69+D96</f>
        <v>190785</v>
      </c>
      <c r="E68" s="170">
        <f t="shared" si="15"/>
        <v>219300</v>
      </c>
      <c r="F68" s="170">
        <f t="shared" si="15"/>
        <v>195824.08999999997</v>
      </c>
      <c r="G68" s="175">
        <f t="shared" si="1"/>
        <v>1.06</v>
      </c>
      <c r="H68" s="175">
        <f t="shared" si="2"/>
        <v>0.89</v>
      </c>
      <c r="J68" s="149"/>
      <c r="K68" s="149"/>
    </row>
    <row r="69" spans="1:11" x14ac:dyDescent="0.25">
      <c r="A69" s="168" t="s">
        <v>81</v>
      </c>
      <c r="B69" s="164" t="s">
        <v>82</v>
      </c>
      <c r="C69" s="170">
        <f>C70+C74+C92+C94</f>
        <v>184503.28</v>
      </c>
      <c r="D69" s="170">
        <f t="shared" ref="D69:F69" si="16">D70+D74+D92+D94</f>
        <v>190785</v>
      </c>
      <c r="E69" s="170">
        <f t="shared" si="16"/>
        <v>205300</v>
      </c>
      <c r="F69" s="170">
        <f t="shared" si="16"/>
        <v>188212.05999999997</v>
      </c>
      <c r="G69" s="175">
        <f t="shared" si="1"/>
        <v>1.02</v>
      </c>
      <c r="H69" s="175">
        <f t="shared" si="2"/>
        <v>0.92</v>
      </c>
      <c r="J69" s="149"/>
      <c r="K69" s="149"/>
    </row>
    <row r="70" spans="1:11" x14ac:dyDescent="0.25">
      <c r="A70" s="169" t="s">
        <v>83</v>
      </c>
      <c r="B70" s="164" t="s">
        <v>84</v>
      </c>
      <c r="C70" s="170">
        <f>SUM(C71:C73)</f>
        <v>93797.62000000001</v>
      </c>
      <c r="D70" s="170">
        <f t="shared" ref="D70:F70" si="17">SUM(D71:D73)</f>
        <v>100361</v>
      </c>
      <c r="E70" s="170">
        <f t="shared" si="17"/>
        <v>130200</v>
      </c>
      <c r="F70" s="170">
        <f t="shared" si="17"/>
        <v>111735</v>
      </c>
      <c r="G70" s="175">
        <f t="shared" si="1"/>
        <v>1.19</v>
      </c>
      <c r="H70" s="175">
        <f t="shared" si="2"/>
        <v>0.86</v>
      </c>
    </row>
    <row r="71" spans="1:11" x14ac:dyDescent="0.25">
      <c r="A71" s="169" t="s">
        <v>561</v>
      </c>
      <c r="B71" s="164" t="s">
        <v>88</v>
      </c>
      <c r="C71" s="171">
        <v>79791.320000000007</v>
      </c>
      <c r="D71" s="171">
        <v>83111</v>
      </c>
      <c r="E71" s="171">
        <v>110000</v>
      </c>
      <c r="F71" s="171">
        <v>97688.69</v>
      </c>
      <c r="G71" s="177">
        <f t="shared" si="1"/>
        <v>1.22</v>
      </c>
      <c r="H71" s="177">
        <f t="shared" si="2"/>
        <v>0.89</v>
      </c>
      <c r="J71" s="149"/>
      <c r="K71" s="149"/>
    </row>
    <row r="72" spans="1:11" x14ac:dyDescent="0.25">
      <c r="A72" s="169" t="s">
        <v>563</v>
      </c>
      <c r="B72" s="164" t="s">
        <v>92</v>
      </c>
      <c r="C72" s="171">
        <v>862.7</v>
      </c>
      <c r="D72" s="171">
        <v>300</v>
      </c>
      <c r="E72" s="171">
        <v>1200</v>
      </c>
      <c r="F72" s="171">
        <v>1200</v>
      </c>
      <c r="G72" s="177">
        <f t="shared" si="1"/>
        <v>1.39</v>
      </c>
      <c r="H72" s="177">
        <f t="shared" si="2"/>
        <v>1</v>
      </c>
      <c r="J72" s="149"/>
      <c r="K72" s="149"/>
    </row>
    <row r="73" spans="1:11" x14ac:dyDescent="0.25">
      <c r="A73" s="169" t="s">
        <v>564</v>
      </c>
      <c r="B73" s="164" t="s">
        <v>97</v>
      </c>
      <c r="C73" s="171">
        <v>13143.6</v>
      </c>
      <c r="D73" s="171">
        <v>16950</v>
      </c>
      <c r="E73" s="171">
        <v>19000</v>
      </c>
      <c r="F73" s="171">
        <v>12846.31</v>
      </c>
      <c r="G73" s="177">
        <f t="shared" ref="G73:G136" si="18">ROUND(F73/C73,2)</f>
        <v>0.98</v>
      </c>
      <c r="H73" s="177">
        <f t="shared" ref="H73:H136" si="19">ROUND(F73/E73,2)</f>
        <v>0.68</v>
      </c>
      <c r="J73" s="149"/>
      <c r="K73" s="149"/>
    </row>
    <row r="74" spans="1:11" x14ac:dyDescent="0.25">
      <c r="A74" s="169" t="s">
        <v>98</v>
      </c>
      <c r="B74" s="164" t="s">
        <v>99</v>
      </c>
      <c r="C74" s="165">
        <f>SUM(C75:C91)</f>
        <v>90322.48</v>
      </c>
      <c r="D74" s="165">
        <f t="shared" ref="D74:F74" si="20">SUM(D75:D91)</f>
        <v>90324</v>
      </c>
      <c r="E74" s="165">
        <f t="shared" si="20"/>
        <v>75000</v>
      </c>
      <c r="F74" s="165">
        <f t="shared" si="20"/>
        <v>75728.539999999994</v>
      </c>
      <c r="G74" s="175">
        <f t="shared" si="18"/>
        <v>0.84</v>
      </c>
      <c r="H74" s="175">
        <f t="shared" si="19"/>
        <v>1.01</v>
      </c>
      <c r="J74" s="149"/>
      <c r="K74" s="149"/>
    </row>
    <row r="75" spans="1:11" x14ac:dyDescent="0.25">
      <c r="A75" s="169" t="s">
        <v>569</v>
      </c>
      <c r="B75" s="164" t="s">
        <v>103</v>
      </c>
      <c r="C75" s="173">
        <v>16065.139999999998</v>
      </c>
      <c r="D75" s="173">
        <v>12694</v>
      </c>
      <c r="E75" s="173">
        <v>16000</v>
      </c>
      <c r="F75" s="173">
        <v>13200.68</v>
      </c>
      <c r="G75" s="177">
        <f t="shared" si="18"/>
        <v>0.82</v>
      </c>
      <c r="H75" s="177">
        <f t="shared" si="19"/>
        <v>0.83</v>
      </c>
      <c r="J75" s="149"/>
      <c r="K75" s="149"/>
    </row>
    <row r="76" spans="1:11" x14ac:dyDescent="0.25">
      <c r="A76" s="169" t="s">
        <v>565</v>
      </c>
      <c r="B76" s="164" t="s">
        <v>566</v>
      </c>
      <c r="C76" s="173">
        <v>3979.6</v>
      </c>
      <c r="D76" s="173">
        <v>900</v>
      </c>
      <c r="E76" s="173">
        <v>900</v>
      </c>
      <c r="F76" s="173">
        <v>401.83</v>
      </c>
      <c r="G76" s="177">
        <f t="shared" si="18"/>
        <v>0.1</v>
      </c>
      <c r="H76" s="177">
        <f t="shared" si="19"/>
        <v>0.45</v>
      </c>
      <c r="J76" s="149"/>
      <c r="K76" s="149"/>
    </row>
    <row r="77" spans="1:11" x14ac:dyDescent="0.25">
      <c r="A77" s="169" t="s">
        <v>570</v>
      </c>
      <c r="B77" s="164" t="s">
        <v>107</v>
      </c>
      <c r="C77" s="173">
        <v>3286.33</v>
      </c>
      <c r="D77" s="173">
        <v>3527</v>
      </c>
      <c r="E77" s="173">
        <v>2000</v>
      </c>
      <c r="F77" s="173">
        <v>1469.08</v>
      </c>
      <c r="G77" s="177">
        <f t="shared" si="18"/>
        <v>0.45</v>
      </c>
      <c r="H77" s="177">
        <f t="shared" si="19"/>
        <v>0.73</v>
      </c>
      <c r="J77" s="149"/>
      <c r="K77" s="149"/>
    </row>
    <row r="78" spans="1:11" x14ac:dyDescent="0.25">
      <c r="A78" s="169" t="s">
        <v>572</v>
      </c>
      <c r="B78" s="164" t="s">
        <v>113</v>
      </c>
      <c r="C78" s="173">
        <v>28226.720000000001</v>
      </c>
      <c r="D78" s="173">
        <v>32800</v>
      </c>
      <c r="E78" s="173">
        <v>1000</v>
      </c>
      <c r="F78" s="173">
        <v>7369.1100000000006</v>
      </c>
      <c r="G78" s="177">
        <f t="shared" si="18"/>
        <v>0.26</v>
      </c>
      <c r="H78" s="177">
        <f t="shared" si="19"/>
        <v>7.37</v>
      </c>
      <c r="J78" s="149"/>
      <c r="K78" s="149"/>
    </row>
    <row r="79" spans="1:11" x14ac:dyDescent="0.25">
      <c r="A79" s="169" t="s">
        <v>573</v>
      </c>
      <c r="B79" s="164" t="s">
        <v>384</v>
      </c>
      <c r="C79" s="173">
        <v>8126.3500000000013</v>
      </c>
      <c r="D79" s="173">
        <v>7707</v>
      </c>
      <c r="E79" s="173">
        <v>5000</v>
      </c>
      <c r="F79" s="173">
        <v>8116.03</v>
      </c>
      <c r="G79" s="177">
        <f t="shared" si="18"/>
        <v>1</v>
      </c>
      <c r="H79" s="177">
        <f t="shared" si="19"/>
        <v>1.62</v>
      </c>
      <c r="J79" s="149"/>
      <c r="K79" s="149"/>
    </row>
    <row r="80" spans="1:11" x14ac:dyDescent="0.25">
      <c r="A80" s="169">
        <v>3224</v>
      </c>
      <c r="B80" s="164" t="s">
        <v>117</v>
      </c>
      <c r="C80" s="173">
        <v>273.14</v>
      </c>
      <c r="D80" s="173">
        <v>0</v>
      </c>
      <c r="E80" s="173">
        <v>0</v>
      </c>
      <c r="F80" s="173">
        <v>0</v>
      </c>
      <c r="G80" s="177">
        <f t="shared" si="18"/>
        <v>0</v>
      </c>
      <c r="H80" s="177" t="e">
        <f t="shared" si="19"/>
        <v>#DIV/0!</v>
      </c>
      <c r="J80" s="149"/>
      <c r="K80" s="149"/>
    </row>
    <row r="81" spans="1:11" x14ac:dyDescent="0.25">
      <c r="A81" s="169" t="s">
        <v>576</v>
      </c>
      <c r="B81" s="164" t="s">
        <v>610</v>
      </c>
      <c r="C81" s="173">
        <v>3298.45</v>
      </c>
      <c r="D81" s="173">
        <v>4700</v>
      </c>
      <c r="E81" s="173">
        <v>1000</v>
      </c>
      <c r="F81" s="173">
        <v>0</v>
      </c>
      <c r="G81" s="177">
        <f t="shared" si="18"/>
        <v>0</v>
      </c>
      <c r="H81" s="177">
        <f t="shared" si="19"/>
        <v>0</v>
      </c>
      <c r="J81" s="149"/>
      <c r="K81" s="149"/>
    </row>
    <row r="82" spans="1:11" x14ac:dyDescent="0.25">
      <c r="A82" s="169" t="s">
        <v>578</v>
      </c>
      <c r="B82" s="164" t="s">
        <v>125</v>
      </c>
      <c r="C82" s="173">
        <v>3749.05</v>
      </c>
      <c r="D82" s="173">
        <v>2600</v>
      </c>
      <c r="E82" s="173">
        <v>1000</v>
      </c>
      <c r="F82" s="173">
        <v>371.76</v>
      </c>
      <c r="G82" s="177">
        <f t="shared" si="18"/>
        <v>0.1</v>
      </c>
      <c r="H82" s="177">
        <f t="shared" si="19"/>
        <v>0.37</v>
      </c>
      <c r="J82" s="149"/>
      <c r="K82" s="149"/>
    </row>
    <row r="83" spans="1:11" x14ac:dyDescent="0.25">
      <c r="A83" s="169" t="s">
        <v>579</v>
      </c>
      <c r="B83" s="164" t="s">
        <v>127</v>
      </c>
      <c r="C83" s="173">
        <v>286.68</v>
      </c>
      <c r="D83" s="173">
        <v>0</v>
      </c>
      <c r="E83" s="173">
        <v>0</v>
      </c>
      <c r="F83" s="173">
        <v>0</v>
      </c>
      <c r="G83" s="177">
        <f t="shared" si="18"/>
        <v>0</v>
      </c>
      <c r="H83" s="177" t="e">
        <f t="shared" si="19"/>
        <v>#DIV/0!</v>
      </c>
      <c r="J83" s="149"/>
      <c r="K83" s="149"/>
    </row>
    <row r="84" spans="1:11" x14ac:dyDescent="0.25">
      <c r="A84" s="169" t="s">
        <v>580</v>
      </c>
      <c r="B84" s="164" t="s">
        <v>129</v>
      </c>
      <c r="C84" s="173">
        <v>448.74</v>
      </c>
      <c r="D84" s="173">
        <v>500</v>
      </c>
      <c r="E84" s="173">
        <v>2000</v>
      </c>
      <c r="F84" s="173">
        <v>2284.66</v>
      </c>
      <c r="G84" s="177">
        <f t="shared" si="18"/>
        <v>5.09</v>
      </c>
      <c r="H84" s="177">
        <f t="shared" si="19"/>
        <v>1.1399999999999999</v>
      </c>
      <c r="J84" s="149"/>
      <c r="K84" s="149"/>
    </row>
    <row r="85" spans="1:11" x14ac:dyDescent="0.25">
      <c r="A85" s="169">
        <v>3236</v>
      </c>
      <c r="B85" s="164" t="s">
        <v>135</v>
      </c>
      <c r="C85" s="173">
        <v>117.46</v>
      </c>
      <c r="D85" s="173">
        <v>0</v>
      </c>
      <c r="E85" s="173">
        <v>0</v>
      </c>
      <c r="F85" s="173">
        <v>0</v>
      </c>
      <c r="G85" s="177">
        <f t="shared" si="18"/>
        <v>0</v>
      </c>
      <c r="H85" s="177" t="e">
        <f t="shared" si="19"/>
        <v>#DIV/0!</v>
      </c>
      <c r="J85" s="149"/>
      <c r="K85" s="149"/>
    </row>
    <row r="86" spans="1:11" x14ac:dyDescent="0.25">
      <c r="A86" s="169" t="s">
        <v>583</v>
      </c>
      <c r="B86" s="164" t="s">
        <v>137</v>
      </c>
      <c r="C86" s="173">
        <v>3639.6</v>
      </c>
      <c r="D86" s="173">
        <v>3100</v>
      </c>
      <c r="E86" s="173">
        <v>25000</v>
      </c>
      <c r="F86" s="173">
        <v>28591.63</v>
      </c>
      <c r="G86" s="177">
        <f t="shared" si="18"/>
        <v>7.86</v>
      </c>
      <c r="H86" s="177">
        <f t="shared" si="19"/>
        <v>1.1399999999999999</v>
      </c>
      <c r="J86" s="149"/>
      <c r="K86" s="149"/>
    </row>
    <row r="87" spans="1:11" x14ac:dyDescent="0.25">
      <c r="A87" s="169" t="s">
        <v>584</v>
      </c>
      <c r="B87" s="164" t="s">
        <v>139</v>
      </c>
      <c r="C87" s="173">
        <v>2571.9299999999998</v>
      </c>
      <c r="D87" s="173">
        <v>3900</v>
      </c>
      <c r="E87" s="173">
        <v>1000</v>
      </c>
      <c r="F87" s="173">
        <v>0</v>
      </c>
      <c r="G87" s="177">
        <f t="shared" si="18"/>
        <v>0</v>
      </c>
      <c r="H87" s="177">
        <f t="shared" si="19"/>
        <v>0</v>
      </c>
      <c r="J87" s="149"/>
      <c r="K87" s="149"/>
    </row>
    <row r="88" spans="1:11" x14ac:dyDescent="0.25">
      <c r="A88" s="169" t="s">
        <v>585</v>
      </c>
      <c r="B88" s="164" t="s">
        <v>141</v>
      </c>
      <c r="C88" s="173">
        <v>11030.56</v>
      </c>
      <c r="D88" s="173">
        <v>12796</v>
      </c>
      <c r="E88" s="173">
        <v>15000</v>
      </c>
      <c r="F88" s="173">
        <v>11458.21</v>
      </c>
      <c r="G88" s="177">
        <f t="shared" si="18"/>
        <v>1.04</v>
      </c>
      <c r="H88" s="177">
        <f t="shared" si="19"/>
        <v>0.76</v>
      </c>
      <c r="J88" s="149"/>
      <c r="K88" s="149"/>
    </row>
    <row r="89" spans="1:11" x14ac:dyDescent="0.25">
      <c r="A89" s="169" t="s">
        <v>588</v>
      </c>
      <c r="B89" s="164" t="s">
        <v>152</v>
      </c>
      <c r="C89" s="173">
        <v>4005.1700000000005</v>
      </c>
      <c r="D89" s="173">
        <v>4900</v>
      </c>
      <c r="E89" s="173">
        <v>4900</v>
      </c>
      <c r="F89" s="173">
        <v>2465.5500000000002</v>
      </c>
      <c r="G89" s="177">
        <f t="shared" si="18"/>
        <v>0.62</v>
      </c>
      <c r="H89" s="177">
        <f t="shared" si="19"/>
        <v>0.5</v>
      </c>
      <c r="J89" s="149"/>
      <c r="K89" s="149"/>
    </row>
    <row r="90" spans="1:11" x14ac:dyDescent="0.25">
      <c r="A90" s="169" t="s">
        <v>589</v>
      </c>
      <c r="B90" s="164" t="s">
        <v>590</v>
      </c>
      <c r="C90" s="173">
        <v>197.89999999999998</v>
      </c>
      <c r="D90" s="173">
        <v>100</v>
      </c>
      <c r="E90" s="173">
        <v>100</v>
      </c>
      <c r="F90" s="173">
        <v>0</v>
      </c>
      <c r="G90" s="177">
        <f t="shared" si="18"/>
        <v>0</v>
      </c>
      <c r="H90" s="177">
        <f t="shared" si="19"/>
        <v>0</v>
      </c>
      <c r="J90" s="149"/>
      <c r="K90" s="149"/>
    </row>
    <row r="91" spans="1:11" x14ac:dyDescent="0.25">
      <c r="A91" s="169" t="s">
        <v>591</v>
      </c>
      <c r="B91" s="164" t="s">
        <v>146</v>
      </c>
      <c r="C91" s="173">
        <v>1019.66</v>
      </c>
      <c r="D91" s="173">
        <v>100</v>
      </c>
      <c r="E91" s="173">
        <v>100</v>
      </c>
      <c r="F91" s="173">
        <v>0</v>
      </c>
      <c r="G91" s="177">
        <f t="shared" si="18"/>
        <v>0</v>
      </c>
      <c r="H91" s="177">
        <f t="shared" si="19"/>
        <v>0</v>
      </c>
      <c r="J91" s="149"/>
      <c r="K91" s="149"/>
    </row>
    <row r="92" spans="1:11" x14ac:dyDescent="0.25">
      <c r="A92" s="169" t="s">
        <v>160</v>
      </c>
      <c r="B92" s="164" t="s">
        <v>161</v>
      </c>
      <c r="C92" s="170">
        <f>C93</f>
        <v>13.35</v>
      </c>
      <c r="D92" s="170">
        <f t="shared" ref="D92:F92" si="21">D93</f>
        <v>100</v>
      </c>
      <c r="E92" s="170">
        <f t="shared" si="21"/>
        <v>100</v>
      </c>
      <c r="F92" s="170">
        <f t="shared" si="21"/>
        <v>8.52</v>
      </c>
      <c r="G92" s="175">
        <f t="shared" si="18"/>
        <v>0.64</v>
      </c>
      <c r="H92" s="175">
        <f t="shared" si="19"/>
        <v>0.09</v>
      </c>
      <c r="J92" s="149"/>
      <c r="K92" s="149"/>
    </row>
    <row r="93" spans="1:11" x14ac:dyDescent="0.25">
      <c r="A93" s="169" t="s">
        <v>592</v>
      </c>
      <c r="B93" s="164" t="s">
        <v>165</v>
      </c>
      <c r="C93" s="171">
        <v>13.35</v>
      </c>
      <c r="D93" s="171">
        <v>100</v>
      </c>
      <c r="E93" s="171">
        <v>100</v>
      </c>
      <c r="F93" s="171">
        <v>8.52</v>
      </c>
      <c r="G93" s="177">
        <f t="shared" si="18"/>
        <v>0.64</v>
      </c>
      <c r="H93" s="177">
        <f t="shared" si="19"/>
        <v>0.09</v>
      </c>
      <c r="J93" s="149"/>
      <c r="K93" s="149"/>
    </row>
    <row r="94" spans="1:11" x14ac:dyDescent="0.25">
      <c r="A94" s="169" t="s">
        <v>175</v>
      </c>
      <c r="B94" s="164" t="s">
        <v>176</v>
      </c>
      <c r="C94" s="170">
        <f>C95</f>
        <v>369.83</v>
      </c>
      <c r="D94" s="170">
        <f t="shared" ref="D94:F94" si="22">D95</f>
        <v>0</v>
      </c>
      <c r="E94" s="170">
        <f t="shared" si="22"/>
        <v>0</v>
      </c>
      <c r="F94" s="170">
        <f t="shared" si="22"/>
        <v>740</v>
      </c>
      <c r="G94" s="175">
        <f t="shared" si="18"/>
        <v>2</v>
      </c>
      <c r="H94" s="175" t="e">
        <f t="shared" si="19"/>
        <v>#DIV/0!</v>
      </c>
      <c r="J94" s="149"/>
      <c r="K94" s="149"/>
    </row>
    <row r="95" spans="1:11" x14ac:dyDescent="0.25">
      <c r="A95" s="169" t="s">
        <v>614</v>
      </c>
      <c r="B95" s="164" t="s">
        <v>615</v>
      </c>
      <c r="C95" s="171">
        <v>369.83</v>
      </c>
      <c r="D95" s="171">
        <v>0</v>
      </c>
      <c r="E95" s="171">
        <v>0</v>
      </c>
      <c r="F95" s="171">
        <v>740</v>
      </c>
      <c r="G95" s="177">
        <f t="shared" si="18"/>
        <v>2</v>
      </c>
      <c r="H95" s="177" t="e">
        <f t="shared" si="19"/>
        <v>#DIV/0!</v>
      </c>
      <c r="J95" s="149"/>
      <c r="K95" s="149"/>
    </row>
    <row r="96" spans="1:11" x14ac:dyDescent="0.25">
      <c r="A96" s="168" t="s">
        <v>57</v>
      </c>
      <c r="B96" s="164" t="s">
        <v>227</v>
      </c>
      <c r="C96" s="165">
        <f>C97</f>
        <v>766.58</v>
      </c>
      <c r="D96" s="165">
        <f t="shared" ref="D96:F96" si="23">D97</f>
        <v>0</v>
      </c>
      <c r="E96" s="165">
        <f t="shared" si="23"/>
        <v>14000</v>
      </c>
      <c r="F96" s="165">
        <f t="shared" si="23"/>
        <v>7612.03</v>
      </c>
      <c r="G96" s="175">
        <f t="shared" si="18"/>
        <v>9.93</v>
      </c>
      <c r="H96" s="175">
        <f t="shared" si="19"/>
        <v>0.54</v>
      </c>
      <c r="J96" s="149"/>
      <c r="K96" s="149"/>
    </row>
    <row r="97" spans="1:11" x14ac:dyDescent="0.25">
      <c r="A97" s="169" t="s">
        <v>233</v>
      </c>
      <c r="B97" s="164" t="s">
        <v>234</v>
      </c>
      <c r="C97" s="170">
        <f>SUM(C98:C100)</f>
        <v>766.58</v>
      </c>
      <c r="D97" s="170">
        <f t="shared" ref="D97:F97" si="24">SUM(D98:D100)</f>
        <v>0</v>
      </c>
      <c r="E97" s="170">
        <f t="shared" si="24"/>
        <v>14000</v>
      </c>
      <c r="F97" s="170">
        <f t="shared" si="24"/>
        <v>7612.03</v>
      </c>
      <c r="G97" s="175">
        <f t="shared" si="18"/>
        <v>9.93</v>
      </c>
      <c r="H97" s="175">
        <f t="shared" si="19"/>
        <v>0.54</v>
      </c>
      <c r="J97" s="149"/>
      <c r="K97" s="149"/>
    </row>
    <row r="98" spans="1:11" x14ac:dyDescent="0.25">
      <c r="A98" s="169" t="s">
        <v>599</v>
      </c>
      <c r="B98" s="164" t="s">
        <v>242</v>
      </c>
      <c r="C98" s="171">
        <v>766.58</v>
      </c>
      <c r="D98" s="171">
        <v>0</v>
      </c>
      <c r="E98" s="171">
        <v>4000</v>
      </c>
      <c r="F98" s="171">
        <v>1305.99</v>
      </c>
      <c r="G98" s="177">
        <f t="shared" si="18"/>
        <v>1.7</v>
      </c>
      <c r="H98" s="177">
        <f t="shared" si="19"/>
        <v>0.33</v>
      </c>
      <c r="J98" s="149"/>
      <c r="K98" s="149"/>
    </row>
    <row r="99" spans="1:11" x14ac:dyDescent="0.25">
      <c r="A99" s="169" t="s">
        <v>600</v>
      </c>
      <c r="B99" s="164" t="s">
        <v>439</v>
      </c>
      <c r="C99" s="171">
        <v>0</v>
      </c>
      <c r="D99" s="171">
        <v>0</v>
      </c>
      <c r="E99" s="171">
        <v>10000</v>
      </c>
      <c r="F99" s="171">
        <v>6306.04</v>
      </c>
      <c r="G99" s="177" t="e">
        <f t="shared" si="18"/>
        <v>#DIV/0!</v>
      </c>
      <c r="H99" s="177">
        <f t="shared" si="19"/>
        <v>0.63</v>
      </c>
      <c r="J99" s="149"/>
      <c r="K99" s="149"/>
    </row>
    <row r="100" spans="1:11" x14ac:dyDescent="0.25">
      <c r="A100" s="169" t="s">
        <v>602</v>
      </c>
      <c r="B100" s="164" t="s">
        <v>244</v>
      </c>
      <c r="C100" s="171">
        <v>0</v>
      </c>
      <c r="D100" s="171">
        <v>0</v>
      </c>
      <c r="E100" s="171">
        <v>0</v>
      </c>
      <c r="F100" s="171">
        <v>0</v>
      </c>
      <c r="G100" s="177" t="e">
        <f t="shared" si="18"/>
        <v>#DIV/0!</v>
      </c>
      <c r="H100" s="177" t="e">
        <f t="shared" si="19"/>
        <v>#DIV/0!</v>
      </c>
      <c r="J100" s="149"/>
      <c r="K100" s="149"/>
    </row>
    <row r="101" spans="1:11" x14ac:dyDescent="0.25">
      <c r="A101" s="167" t="s">
        <v>75</v>
      </c>
      <c r="B101" s="164" t="s">
        <v>76</v>
      </c>
      <c r="C101" s="170">
        <f>C102+C128</f>
        <v>204472.14000000004</v>
      </c>
      <c r="D101" s="170">
        <f>D102+D128</f>
        <v>83925</v>
      </c>
      <c r="E101" s="170">
        <f>E102+E128</f>
        <v>126923</v>
      </c>
      <c r="F101" s="170">
        <f>F102+F128</f>
        <v>180658.17</v>
      </c>
      <c r="G101" s="175">
        <f t="shared" si="18"/>
        <v>0.88</v>
      </c>
      <c r="H101" s="175">
        <f t="shared" si="19"/>
        <v>1.42</v>
      </c>
      <c r="J101" s="149"/>
      <c r="K101" s="149"/>
    </row>
    <row r="102" spans="1:11" x14ac:dyDescent="0.25">
      <c r="A102" s="168" t="s">
        <v>81</v>
      </c>
      <c r="B102" s="164" t="s">
        <v>82</v>
      </c>
      <c r="C102" s="165">
        <f>C103+C107+C126</f>
        <v>179337.76000000004</v>
      </c>
      <c r="D102" s="165">
        <f>D103+D107+D126</f>
        <v>67925</v>
      </c>
      <c r="E102" s="165">
        <f>E103+E107+E126</f>
        <v>121923</v>
      </c>
      <c r="F102" s="165">
        <f>F103+F107+F126</f>
        <v>161698.19</v>
      </c>
      <c r="G102" s="175">
        <f t="shared" si="18"/>
        <v>0.9</v>
      </c>
      <c r="H102" s="175">
        <f t="shared" si="19"/>
        <v>1.33</v>
      </c>
      <c r="J102" s="149"/>
      <c r="K102" s="149"/>
    </row>
    <row r="103" spans="1:11" x14ac:dyDescent="0.25">
      <c r="A103" s="169" t="s">
        <v>83</v>
      </c>
      <c r="B103" s="164" t="s">
        <v>84</v>
      </c>
      <c r="C103" s="170">
        <f>SUM(C104:C106)</f>
        <v>93141.64</v>
      </c>
      <c r="D103" s="170">
        <f t="shared" ref="D103:F103" si="25">SUM(D104:D106)</f>
        <v>13708</v>
      </c>
      <c r="E103" s="170">
        <f t="shared" si="25"/>
        <v>16500</v>
      </c>
      <c r="F103" s="170">
        <f t="shared" si="25"/>
        <v>78232.31</v>
      </c>
      <c r="G103" s="175">
        <f t="shared" si="18"/>
        <v>0.84</v>
      </c>
      <c r="H103" s="175">
        <f t="shared" si="19"/>
        <v>4.74</v>
      </c>
    </row>
    <row r="104" spans="1:11" x14ac:dyDescent="0.25">
      <c r="A104" s="169" t="s">
        <v>561</v>
      </c>
      <c r="B104" s="164" t="s">
        <v>88</v>
      </c>
      <c r="C104" s="171">
        <v>77045.959999999992</v>
      </c>
      <c r="D104" s="171">
        <v>11609</v>
      </c>
      <c r="E104" s="171">
        <v>14000</v>
      </c>
      <c r="F104" s="171">
        <v>64385.599999999999</v>
      </c>
      <c r="G104" s="177">
        <f t="shared" si="18"/>
        <v>0.84</v>
      </c>
      <c r="H104" s="177">
        <f t="shared" si="19"/>
        <v>4.5999999999999996</v>
      </c>
      <c r="J104" s="149"/>
      <c r="K104" s="149"/>
    </row>
    <row r="105" spans="1:11" x14ac:dyDescent="0.25">
      <c r="A105" s="169" t="s">
        <v>563</v>
      </c>
      <c r="B105" s="164" t="s">
        <v>92</v>
      </c>
      <c r="C105" s="171">
        <v>2156.7399999999998</v>
      </c>
      <c r="D105" s="171">
        <v>0</v>
      </c>
      <c r="E105" s="171">
        <v>0</v>
      </c>
      <c r="F105" s="171">
        <v>2100</v>
      </c>
      <c r="G105" s="177">
        <f t="shared" si="18"/>
        <v>0.97</v>
      </c>
      <c r="H105" s="177" t="e">
        <f t="shared" si="19"/>
        <v>#DIV/0!</v>
      </c>
      <c r="J105" s="149"/>
      <c r="K105" s="149"/>
    </row>
    <row r="106" spans="1:11" x14ac:dyDescent="0.25">
      <c r="A106" s="169" t="s">
        <v>564</v>
      </c>
      <c r="B106" s="164" t="s">
        <v>97</v>
      </c>
      <c r="C106" s="171">
        <v>13938.94</v>
      </c>
      <c r="D106" s="171">
        <v>2099</v>
      </c>
      <c r="E106" s="171">
        <v>2500</v>
      </c>
      <c r="F106" s="171">
        <v>11746.71</v>
      </c>
      <c r="G106" s="177">
        <f t="shared" si="18"/>
        <v>0.84</v>
      </c>
      <c r="H106" s="177">
        <f t="shared" si="19"/>
        <v>4.7</v>
      </c>
      <c r="J106" s="149"/>
      <c r="K106" s="149"/>
    </row>
    <row r="107" spans="1:11" x14ac:dyDescent="0.25">
      <c r="A107" s="169" t="s">
        <v>98</v>
      </c>
      <c r="B107" s="164" t="s">
        <v>99</v>
      </c>
      <c r="C107" s="170">
        <f>SUM(C108:C125)</f>
        <v>86072.700000000026</v>
      </c>
      <c r="D107" s="170">
        <f>SUM(D108:D125)</f>
        <v>54217</v>
      </c>
      <c r="E107" s="170">
        <f>SUM(E108:E125)</f>
        <v>105423</v>
      </c>
      <c r="F107" s="170">
        <f>SUM(F108:F125)</f>
        <v>83425.72</v>
      </c>
      <c r="G107" s="175">
        <f t="shared" si="18"/>
        <v>0.97</v>
      </c>
      <c r="H107" s="175">
        <f t="shared" si="19"/>
        <v>0.79</v>
      </c>
      <c r="J107" s="149"/>
      <c r="K107" s="149"/>
    </row>
    <row r="108" spans="1:11" x14ac:dyDescent="0.25">
      <c r="A108" s="169" t="s">
        <v>569</v>
      </c>
      <c r="B108" s="164" t="s">
        <v>103</v>
      </c>
      <c r="C108" s="173">
        <v>7778.9599999999991</v>
      </c>
      <c r="D108" s="173">
        <v>9955</v>
      </c>
      <c r="E108" s="173">
        <v>9000</v>
      </c>
      <c r="F108" s="173">
        <v>4568.37</v>
      </c>
      <c r="G108" s="177">
        <f t="shared" si="18"/>
        <v>0.59</v>
      </c>
      <c r="H108" s="177">
        <f t="shared" si="19"/>
        <v>0.51</v>
      </c>
      <c r="J108" s="149"/>
      <c r="K108" s="149"/>
    </row>
    <row r="109" spans="1:11" x14ac:dyDescent="0.25">
      <c r="A109" s="169" t="s">
        <v>565</v>
      </c>
      <c r="B109" s="164" t="s">
        <v>566</v>
      </c>
      <c r="C109" s="173">
        <v>570.39</v>
      </c>
      <c r="D109" s="173">
        <v>154</v>
      </c>
      <c r="E109" s="173">
        <v>500</v>
      </c>
      <c r="F109" s="173">
        <v>572.69000000000005</v>
      </c>
      <c r="G109" s="177">
        <f t="shared" si="18"/>
        <v>1</v>
      </c>
      <c r="H109" s="177">
        <f t="shared" si="19"/>
        <v>1.1499999999999999</v>
      </c>
      <c r="J109" s="149"/>
      <c r="K109" s="149"/>
    </row>
    <row r="110" spans="1:11" x14ac:dyDescent="0.25">
      <c r="A110" s="169" t="s">
        <v>570</v>
      </c>
      <c r="B110" s="164" t="s">
        <v>107</v>
      </c>
      <c r="C110" s="173">
        <v>517.73</v>
      </c>
      <c r="D110" s="173">
        <v>0</v>
      </c>
      <c r="E110" s="173">
        <v>2000</v>
      </c>
      <c r="F110" s="173">
        <v>4512.7299999999996</v>
      </c>
      <c r="G110" s="177">
        <f t="shared" si="18"/>
        <v>8.7200000000000006</v>
      </c>
      <c r="H110" s="177">
        <f t="shared" si="19"/>
        <v>2.2599999999999998</v>
      </c>
      <c r="J110" s="149"/>
      <c r="K110" s="149"/>
    </row>
    <row r="111" spans="1:11" x14ac:dyDescent="0.25">
      <c r="A111" s="169" t="s">
        <v>572</v>
      </c>
      <c r="B111" s="164" t="s">
        <v>113</v>
      </c>
      <c r="C111" s="173">
        <v>535.66999999999996</v>
      </c>
      <c r="D111" s="173">
        <v>0</v>
      </c>
      <c r="E111" s="173">
        <v>1000</v>
      </c>
      <c r="F111" s="173">
        <v>4352.8900000000003</v>
      </c>
      <c r="G111" s="177">
        <f t="shared" si="18"/>
        <v>8.1300000000000008</v>
      </c>
      <c r="H111" s="177">
        <f t="shared" si="19"/>
        <v>4.3499999999999996</v>
      </c>
      <c r="J111" s="149"/>
      <c r="K111" s="149"/>
    </row>
    <row r="112" spans="1:11" x14ac:dyDescent="0.25">
      <c r="A112" s="169" t="s">
        <v>573</v>
      </c>
      <c r="B112" s="164" t="s">
        <v>384</v>
      </c>
      <c r="C112" s="173">
        <v>56903.41</v>
      </c>
      <c r="D112" s="173">
        <v>32716</v>
      </c>
      <c r="E112" s="173">
        <v>80000</v>
      </c>
      <c r="F112" s="173">
        <v>59878.39</v>
      </c>
      <c r="G112" s="177">
        <f t="shared" si="18"/>
        <v>1.05</v>
      </c>
      <c r="H112" s="177">
        <f t="shared" si="19"/>
        <v>0.75</v>
      </c>
      <c r="J112" s="149"/>
      <c r="K112" s="149"/>
    </row>
    <row r="113" spans="1:11" x14ac:dyDescent="0.25">
      <c r="A113" s="169" t="s">
        <v>576</v>
      </c>
      <c r="B113" s="164" t="s">
        <v>610</v>
      </c>
      <c r="C113" s="173">
        <v>0</v>
      </c>
      <c r="D113" s="173">
        <v>0</v>
      </c>
      <c r="E113" s="173">
        <v>0</v>
      </c>
      <c r="F113" s="173">
        <v>606.63</v>
      </c>
      <c r="G113" s="177" t="e">
        <f t="shared" si="18"/>
        <v>#DIV/0!</v>
      </c>
      <c r="H113" s="177" t="e">
        <f t="shared" si="19"/>
        <v>#DIV/0!</v>
      </c>
      <c r="J113" s="149"/>
      <c r="K113" s="149"/>
    </row>
    <row r="114" spans="1:11" x14ac:dyDescent="0.25">
      <c r="A114" s="169" t="s">
        <v>578</v>
      </c>
      <c r="B114" s="164" t="s">
        <v>125</v>
      </c>
      <c r="C114" s="173">
        <v>345.78</v>
      </c>
      <c r="D114" s="173">
        <v>1327</v>
      </c>
      <c r="E114" s="173">
        <v>5000</v>
      </c>
      <c r="F114" s="173">
        <v>40</v>
      </c>
      <c r="G114" s="177">
        <f t="shared" si="18"/>
        <v>0.12</v>
      </c>
      <c r="H114" s="177">
        <f t="shared" si="19"/>
        <v>0.01</v>
      </c>
      <c r="J114" s="149"/>
      <c r="K114" s="149"/>
    </row>
    <row r="115" spans="1:11" x14ac:dyDescent="0.25">
      <c r="A115" s="169" t="s">
        <v>579</v>
      </c>
      <c r="B115" s="164" t="s">
        <v>127</v>
      </c>
      <c r="C115" s="173">
        <v>93.66</v>
      </c>
      <c r="D115" s="173">
        <v>5309</v>
      </c>
      <c r="E115" s="173">
        <v>1000</v>
      </c>
      <c r="F115" s="173">
        <v>2157.1999999999998</v>
      </c>
      <c r="G115" s="177">
        <f t="shared" si="18"/>
        <v>23.03</v>
      </c>
      <c r="H115" s="177">
        <f t="shared" si="19"/>
        <v>2.16</v>
      </c>
      <c r="J115" s="149"/>
      <c r="K115" s="149"/>
    </row>
    <row r="116" spans="1:11" x14ac:dyDescent="0.25">
      <c r="A116" s="169" t="s">
        <v>580</v>
      </c>
      <c r="B116" s="164" t="s">
        <v>129</v>
      </c>
      <c r="C116" s="173">
        <v>302.20999999999998</v>
      </c>
      <c r="D116" s="173">
        <v>0</v>
      </c>
      <c r="E116" s="173">
        <v>0</v>
      </c>
      <c r="F116" s="173">
        <v>0</v>
      </c>
      <c r="G116" s="177">
        <f t="shared" si="18"/>
        <v>0</v>
      </c>
      <c r="H116" s="177" t="e">
        <f t="shared" si="19"/>
        <v>#DIV/0!</v>
      </c>
      <c r="J116" s="149"/>
      <c r="K116" s="149"/>
    </row>
    <row r="117" spans="1:11" x14ac:dyDescent="0.25">
      <c r="A117" s="169">
        <v>3235</v>
      </c>
      <c r="B117" s="164" t="s">
        <v>133</v>
      </c>
      <c r="C117" s="173">
        <v>74.02</v>
      </c>
      <c r="D117" s="173">
        <v>0</v>
      </c>
      <c r="E117" s="173">
        <v>0</v>
      </c>
      <c r="F117" s="173">
        <v>0</v>
      </c>
      <c r="G117" s="177">
        <f t="shared" si="18"/>
        <v>0</v>
      </c>
      <c r="H117" s="177" t="e">
        <f t="shared" si="19"/>
        <v>#DIV/0!</v>
      </c>
      <c r="J117" s="149"/>
      <c r="K117" s="149"/>
    </row>
    <row r="118" spans="1:11" x14ac:dyDescent="0.25">
      <c r="A118" s="169">
        <v>3236</v>
      </c>
      <c r="B118" s="164" t="s">
        <v>135</v>
      </c>
      <c r="C118" s="173">
        <v>0</v>
      </c>
      <c r="D118" s="173">
        <v>0</v>
      </c>
      <c r="E118" s="173">
        <v>0</v>
      </c>
      <c r="F118" s="173">
        <v>3510.7</v>
      </c>
      <c r="G118" s="177" t="e">
        <f t="shared" si="18"/>
        <v>#DIV/0!</v>
      </c>
      <c r="H118" s="177" t="e">
        <f t="shared" si="19"/>
        <v>#DIV/0!</v>
      </c>
      <c r="J118" s="149"/>
      <c r="K118" s="149"/>
    </row>
    <row r="119" spans="1:11" x14ac:dyDescent="0.25">
      <c r="A119" s="169" t="s">
        <v>583</v>
      </c>
      <c r="B119" s="164" t="s">
        <v>137</v>
      </c>
      <c r="C119" s="173">
        <v>15782.320000000002</v>
      </c>
      <c r="D119" s="173">
        <v>0</v>
      </c>
      <c r="E119" s="173">
        <v>5000</v>
      </c>
      <c r="F119" s="173">
        <v>0</v>
      </c>
      <c r="G119" s="177">
        <f t="shared" si="18"/>
        <v>0</v>
      </c>
      <c r="H119" s="177">
        <f t="shared" si="19"/>
        <v>0</v>
      </c>
      <c r="J119" s="149"/>
      <c r="K119" s="149"/>
    </row>
    <row r="120" spans="1:11" x14ac:dyDescent="0.25">
      <c r="A120" s="169" t="s">
        <v>584</v>
      </c>
      <c r="B120" s="164" t="s">
        <v>139</v>
      </c>
      <c r="C120" s="173">
        <v>0</v>
      </c>
      <c r="D120" s="173">
        <v>0</v>
      </c>
      <c r="E120" s="173">
        <v>0</v>
      </c>
      <c r="F120" s="173">
        <v>0</v>
      </c>
      <c r="G120" s="177" t="e">
        <f t="shared" si="18"/>
        <v>#DIV/0!</v>
      </c>
      <c r="H120" s="177" t="e">
        <f t="shared" si="19"/>
        <v>#DIV/0!</v>
      </c>
      <c r="J120" s="149"/>
      <c r="K120" s="149"/>
    </row>
    <row r="121" spans="1:11" x14ac:dyDescent="0.25">
      <c r="A121" s="169" t="s">
        <v>585</v>
      </c>
      <c r="B121" s="164" t="s">
        <v>141</v>
      </c>
      <c r="C121" s="173">
        <v>1730.38</v>
      </c>
      <c r="D121" s="173">
        <v>3833</v>
      </c>
      <c r="E121" s="173">
        <v>1000</v>
      </c>
      <c r="F121" s="173">
        <v>34.56</v>
      </c>
      <c r="G121" s="177">
        <f t="shared" si="18"/>
        <v>0.02</v>
      </c>
      <c r="H121" s="177">
        <f t="shared" si="19"/>
        <v>0.03</v>
      </c>
      <c r="J121" s="149"/>
      <c r="K121" s="149"/>
    </row>
    <row r="122" spans="1:11" x14ac:dyDescent="0.25">
      <c r="A122" s="169">
        <v>3241</v>
      </c>
      <c r="B122" s="164" t="s">
        <v>143</v>
      </c>
      <c r="C122" s="173">
        <v>837.44</v>
      </c>
      <c r="D122" s="173">
        <v>0</v>
      </c>
      <c r="E122" s="173">
        <v>0</v>
      </c>
      <c r="F122" s="173">
        <v>0</v>
      </c>
      <c r="G122" s="177">
        <f t="shared" si="18"/>
        <v>0</v>
      </c>
      <c r="H122" s="177" t="e">
        <f t="shared" si="19"/>
        <v>#DIV/0!</v>
      </c>
      <c r="J122" s="149"/>
      <c r="K122" s="149"/>
    </row>
    <row r="123" spans="1:11" x14ac:dyDescent="0.25">
      <c r="A123" s="169" t="s">
        <v>588</v>
      </c>
      <c r="B123" s="164" t="s">
        <v>152</v>
      </c>
      <c r="C123" s="173">
        <v>600.73</v>
      </c>
      <c r="D123" s="173">
        <v>923</v>
      </c>
      <c r="E123" s="173">
        <v>923</v>
      </c>
      <c r="F123" s="173">
        <v>0</v>
      </c>
      <c r="G123" s="177">
        <f t="shared" si="18"/>
        <v>0</v>
      </c>
      <c r="H123" s="177">
        <f t="shared" si="19"/>
        <v>0</v>
      </c>
      <c r="J123" s="149"/>
      <c r="K123" s="149"/>
    </row>
    <row r="124" spans="1:11" x14ac:dyDescent="0.25">
      <c r="A124" s="169" t="s">
        <v>589</v>
      </c>
      <c r="B124" s="164" t="s">
        <v>590</v>
      </c>
      <c r="C124" s="173">
        <v>0</v>
      </c>
      <c r="D124" s="173">
        <v>0</v>
      </c>
      <c r="E124" s="173">
        <v>0</v>
      </c>
      <c r="F124" s="173">
        <v>0</v>
      </c>
      <c r="G124" s="177" t="e">
        <f t="shared" si="18"/>
        <v>#DIV/0!</v>
      </c>
      <c r="H124" s="177" t="e">
        <f t="shared" si="19"/>
        <v>#DIV/0!</v>
      </c>
      <c r="J124" s="149"/>
      <c r="K124" s="149"/>
    </row>
    <row r="125" spans="1:11" x14ac:dyDescent="0.25">
      <c r="A125" s="169" t="s">
        <v>591</v>
      </c>
      <c r="B125" s="164" t="s">
        <v>146</v>
      </c>
      <c r="C125" s="173">
        <v>0</v>
      </c>
      <c r="D125" s="173">
        <v>0</v>
      </c>
      <c r="E125" s="173">
        <v>0</v>
      </c>
      <c r="F125" s="173">
        <v>3191.56</v>
      </c>
      <c r="G125" s="177" t="e">
        <f t="shared" si="18"/>
        <v>#DIV/0!</v>
      </c>
      <c r="H125" s="177" t="e">
        <f t="shared" si="19"/>
        <v>#DIV/0!</v>
      </c>
      <c r="J125" s="149"/>
      <c r="K125" s="149"/>
    </row>
    <row r="126" spans="1:11" x14ac:dyDescent="0.25">
      <c r="A126" s="169" t="s">
        <v>160</v>
      </c>
      <c r="B126" s="164" t="s">
        <v>161</v>
      </c>
      <c r="C126" s="165">
        <f>C127</f>
        <v>123.42000000000002</v>
      </c>
      <c r="D126" s="165">
        <f t="shared" ref="D126:F126" si="26">D127</f>
        <v>0</v>
      </c>
      <c r="E126" s="165">
        <f t="shared" si="26"/>
        <v>0</v>
      </c>
      <c r="F126" s="165">
        <f t="shared" si="26"/>
        <v>40.159999999999997</v>
      </c>
      <c r="G126" s="175">
        <f t="shared" si="18"/>
        <v>0.33</v>
      </c>
      <c r="H126" s="175" t="e">
        <f t="shared" si="19"/>
        <v>#DIV/0!</v>
      </c>
      <c r="J126" s="149"/>
      <c r="K126" s="149"/>
    </row>
    <row r="127" spans="1:11" x14ac:dyDescent="0.25">
      <c r="A127" s="169" t="s">
        <v>592</v>
      </c>
      <c r="B127" s="164" t="s">
        <v>165</v>
      </c>
      <c r="C127" s="171">
        <v>123.42000000000002</v>
      </c>
      <c r="D127" s="171">
        <v>0</v>
      </c>
      <c r="E127" s="171">
        <v>0</v>
      </c>
      <c r="F127" s="171">
        <v>40.159999999999997</v>
      </c>
      <c r="G127" s="177">
        <f t="shared" si="18"/>
        <v>0.33</v>
      </c>
      <c r="H127" s="177" t="e">
        <f t="shared" si="19"/>
        <v>#DIV/0!</v>
      </c>
      <c r="J127" s="149"/>
      <c r="K127" s="149"/>
    </row>
    <row r="128" spans="1:11" x14ac:dyDescent="0.25">
      <c r="A128" s="168" t="s">
        <v>57</v>
      </c>
      <c r="B128" s="164" t="s">
        <v>227</v>
      </c>
      <c r="C128" s="165">
        <f>C129</f>
        <v>25134.38</v>
      </c>
      <c r="D128" s="165">
        <f t="shared" ref="D128:F128" si="27">D129</f>
        <v>16000</v>
      </c>
      <c r="E128" s="165">
        <f t="shared" si="27"/>
        <v>5000</v>
      </c>
      <c r="F128" s="165">
        <f t="shared" si="27"/>
        <v>18959.98</v>
      </c>
      <c r="G128" s="175">
        <f t="shared" si="18"/>
        <v>0.75</v>
      </c>
      <c r="H128" s="175">
        <f t="shared" si="19"/>
        <v>3.79</v>
      </c>
      <c r="J128" s="149"/>
      <c r="K128" s="149"/>
    </row>
    <row r="129" spans="1:11" x14ac:dyDescent="0.25">
      <c r="A129" s="169" t="s">
        <v>233</v>
      </c>
      <c r="B129" s="164" t="s">
        <v>234</v>
      </c>
      <c r="C129" s="170">
        <f>SUM(C130:C132)</f>
        <v>25134.38</v>
      </c>
      <c r="D129" s="170">
        <f t="shared" ref="D129:F129" si="28">SUM(D130:D132)</f>
        <v>16000</v>
      </c>
      <c r="E129" s="170">
        <f t="shared" si="28"/>
        <v>5000</v>
      </c>
      <c r="F129" s="170">
        <f t="shared" si="28"/>
        <v>18959.98</v>
      </c>
      <c r="G129" s="175">
        <f t="shared" si="18"/>
        <v>0.75</v>
      </c>
      <c r="H129" s="175">
        <f t="shared" si="19"/>
        <v>3.79</v>
      </c>
      <c r="J129" s="149"/>
      <c r="K129" s="149"/>
    </row>
    <row r="130" spans="1:11" x14ac:dyDescent="0.25">
      <c r="A130" s="169" t="s">
        <v>599</v>
      </c>
      <c r="B130" s="164" t="s">
        <v>242</v>
      </c>
      <c r="C130" s="171">
        <v>0</v>
      </c>
      <c r="D130" s="171">
        <v>0</v>
      </c>
      <c r="E130" s="171">
        <v>0</v>
      </c>
      <c r="F130" s="171">
        <v>0</v>
      </c>
      <c r="G130" s="177" t="e">
        <f t="shared" si="18"/>
        <v>#DIV/0!</v>
      </c>
      <c r="H130" s="177" t="e">
        <f t="shared" si="19"/>
        <v>#DIV/0!</v>
      </c>
      <c r="J130" s="149"/>
      <c r="K130" s="149"/>
    </row>
    <row r="131" spans="1:11" x14ac:dyDescent="0.25">
      <c r="A131" s="169" t="s">
        <v>600</v>
      </c>
      <c r="B131" s="164" t="s">
        <v>439</v>
      </c>
      <c r="C131" s="171">
        <v>0</v>
      </c>
      <c r="D131" s="171">
        <v>0</v>
      </c>
      <c r="E131" s="171">
        <v>0</v>
      </c>
      <c r="F131" s="171">
        <v>0</v>
      </c>
      <c r="G131" s="177" t="e">
        <f t="shared" si="18"/>
        <v>#DIV/0!</v>
      </c>
      <c r="H131" s="177" t="e">
        <f t="shared" si="19"/>
        <v>#DIV/0!</v>
      </c>
      <c r="J131" s="149"/>
      <c r="K131" s="149"/>
    </row>
    <row r="132" spans="1:11" x14ac:dyDescent="0.25">
      <c r="A132" s="169" t="s">
        <v>602</v>
      </c>
      <c r="B132" s="164" t="s">
        <v>244</v>
      </c>
      <c r="C132" s="171">
        <v>25134.38</v>
      </c>
      <c r="D132" s="171">
        <v>16000</v>
      </c>
      <c r="E132" s="171">
        <v>5000</v>
      </c>
      <c r="F132" s="171">
        <v>18959.98</v>
      </c>
      <c r="G132" s="177">
        <f t="shared" si="18"/>
        <v>0.75</v>
      </c>
      <c r="H132" s="177">
        <f t="shared" si="19"/>
        <v>3.79</v>
      </c>
      <c r="J132" s="149"/>
      <c r="K132" s="149"/>
    </row>
    <row r="133" spans="1:11" x14ac:dyDescent="0.25">
      <c r="A133" s="167" t="s">
        <v>32</v>
      </c>
      <c r="B133" s="164" t="s">
        <v>488</v>
      </c>
      <c r="C133" s="165">
        <f>C134</f>
        <v>45894.06</v>
      </c>
      <c r="D133" s="165">
        <f t="shared" ref="D133:F133" si="29">D134</f>
        <v>161671</v>
      </c>
      <c r="E133" s="165">
        <f t="shared" si="29"/>
        <v>119500</v>
      </c>
      <c r="F133" s="165">
        <f t="shared" si="29"/>
        <v>83614.929999999993</v>
      </c>
      <c r="G133" s="175">
        <f t="shared" si="18"/>
        <v>1.82</v>
      </c>
      <c r="H133" s="175">
        <f t="shared" si="19"/>
        <v>0.7</v>
      </c>
      <c r="J133" s="149"/>
      <c r="K133" s="149"/>
    </row>
    <row r="134" spans="1:11" x14ac:dyDescent="0.25">
      <c r="A134" s="168" t="s">
        <v>81</v>
      </c>
      <c r="B134" s="164" t="s">
        <v>82</v>
      </c>
      <c r="C134" s="165">
        <f>C135+C139</f>
        <v>45894.06</v>
      </c>
      <c r="D134" s="165">
        <f t="shared" ref="D134:F134" si="30">D135+D139</f>
        <v>161671</v>
      </c>
      <c r="E134" s="165">
        <f t="shared" si="30"/>
        <v>119500</v>
      </c>
      <c r="F134" s="165">
        <f t="shared" si="30"/>
        <v>83614.929999999993</v>
      </c>
      <c r="G134" s="175">
        <f t="shared" si="18"/>
        <v>1.82</v>
      </c>
      <c r="H134" s="175">
        <f t="shared" si="19"/>
        <v>0.7</v>
      </c>
      <c r="J134" s="149"/>
      <c r="K134" s="149"/>
    </row>
    <row r="135" spans="1:11" x14ac:dyDescent="0.25">
      <c r="A135" s="169" t="s">
        <v>83</v>
      </c>
      <c r="B135" s="164" t="s">
        <v>84</v>
      </c>
      <c r="C135" s="170">
        <f>SUM(C136:C138)</f>
        <v>22102.14</v>
      </c>
      <c r="D135" s="170">
        <f t="shared" ref="D135:F135" si="31">SUM(D136:D138)</f>
        <v>51938</v>
      </c>
      <c r="E135" s="170">
        <f t="shared" si="31"/>
        <v>26000</v>
      </c>
      <c r="F135" s="170">
        <f t="shared" si="31"/>
        <v>14023.039999999999</v>
      </c>
      <c r="G135" s="175">
        <f t="shared" si="18"/>
        <v>0.63</v>
      </c>
      <c r="H135" s="175">
        <f t="shared" si="19"/>
        <v>0.54</v>
      </c>
    </row>
    <row r="136" spans="1:11" x14ac:dyDescent="0.25">
      <c r="A136" s="169" t="s">
        <v>561</v>
      </c>
      <c r="B136" s="164" t="s">
        <v>88</v>
      </c>
      <c r="C136" s="171">
        <v>18571.71</v>
      </c>
      <c r="D136" s="171">
        <v>44582</v>
      </c>
      <c r="E136" s="171">
        <v>20000</v>
      </c>
      <c r="F136" s="171">
        <v>11747.56</v>
      </c>
      <c r="G136" s="177">
        <f t="shared" si="18"/>
        <v>0.63</v>
      </c>
      <c r="H136" s="177">
        <f t="shared" si="19"/>
        <v>0.59</v>
      </c>
      <c r="J136" s="149"/>
      <c r="K136" s="149"/>
    </row>
    <row r="137" spans="1:11" x14ac:dyDescent="0.25">
      <c r="A137" s="169" t="s">
        <v>563</v>
      </c>
      <c r="B137" s="164" t="s">
        <v>92</v>
      </c>
      <c r="C137" s="171">
        <v>431.34</v>
      </c>
      <c r="D137" s="171">
        <v>0</v>
      </c>
      <c r="E137" s="171">
        <v>1000</v>
      </c>
      <c r="F137" s="171">
        <v>300</v>
      </c>
      <c r="G137" s="177">
        <f t="shared" ref="G137:G200" si="32">ROUND(F137/C137,2)</f>
        <v>0.7</v>
      </c>
      <c r="H137" s="177">
        <f t="shared" ref="H137:H200" si="33">ROUND(F137/E137,2)</f>
        <v>0.3</v>
      </c>
      <c r="J137" s="149"/>
      <c r="K137" s="149"/>
    </row>
    <row r="138" spans="1:11" x14ac:dyDescent="0.25">
      <c r="A138" s="169" t="s">
        <v>564</v>
      </c>
      <c r="B138" s="164" t="s">
        <v>97</v>
      </c>
      <c r="C138" s="171">
        <v>3099.09</v>
      </c>
      <c r="D138" s="171">
        <v>7356</v>
      </c>
      <c r="E138" s="171">
        <v>5000</v>
      </c>
      <c r="F138" s="171">
        <v>1975.48</v>
      </c>
      <c r="G138" s="177">
        <f t="shared" si="32"/>
        <v>0.64</v>
      </c>
      <c r="H138" s="177">
        <f t="shared" si="33"/>
        <v>0.4</v>
      </c>
      <c r="J138" s="149"/>
      <c r="K138" s="149"/>
    </row>
    <row r="139" spans="1:11" x14ac:dyDescent="0.25">
      <c r="A139" s="169" t="s">
        <v>98</v>
      </c>
      <c r="B139" s="164" t="s">
        <v>99</v>
      </c>
      <c r="C139" s="170">
        <f>SUM(C140:C154)</f>
        <v>23791.919999999998</v>
      </c>
      <c r="D139" s="170">
        <f t="shared" ref="D139:F139" si="34">SUM(D140:D154)</f>
        <v>109733</v>
      </c>
      <c r="E139" s="170">
        <f t="shared" si="34"/>
        <v>93500</v>
      </c>
      <c r="F139" s="170">
        <f t="shared" si="34"/>
        <v>69591.89</v>
      </c>
      <c r="G139" s="175">
        <f t="shared" si="32"/>
        <v>2.93</v>
      </c>
      <c r="H139" s="175">
        <f t="shared" si="33"/>
        <v>0.74</v>
      </c>
      <c r="J139" s="149"/>
      <c r="K139" s="149"/>
    </row>
    <row r="140" spans="1:11" x14ac:dyDescent="0.25">
      <c r="A140" s="169" t="s">
        <v>569</v>
      </c>
      <c r="B140" s="164" t="s">
        <v>103</v>
      </c>
      <c r="C140" s="173">
        <v>643.71</v>
      </c>
      <c r="D140" s="173">
        <v>0</v>
      </c>
      <c r="E140" s="173">
        <v>500</v>
      </c>
      <c r="F140" s="173">
        <v>30.39</v>
      </c>
      <c r="G140" s="177">
        <f t="shared" si="32"/>
        <v>0.05</v>
      </c>
      <c r="H140" s="177">
        <f t="shared" si="33"/>
        <v>0.06</v>
      </c>
      <c r="J140" s="149"/>
      <c r="K140" s="149"/>
    </row>
    <row r="141" spans="1:11" x14ac:dyDescent="0.25">
      <c r="A141" s="169" t="s">
        <v>565</v>
      </c>
      <c r="B141" s="164" t="s">
        <v>566</v>
      </c>
      <c r="C141" s="173">
        <v>485.86</v>
      </c>
      <c r="D141" s="173">
        <v>0</v>
      </c>
      <c r="E141" s="173">
        <v>500</v>
      </c>
      <c r="F141" s="173">
        <v>277.2</v>
      </c>
      <c r="G141" s="177">
        <f t="shared" si="32"/>
        <v>0.56999999999999995</v>
      </c>
      <c r="H141" s="177">
        <f t="shared" si="33"/>
        <v>0.55000000000000004</v>
      </c>
      <c r="J141" s="149"/>
      <c r="K141" s="149"/>
    </row>
    <row r="142" spans="1:11" x14ac:dyDescent="0.25">
      <c r="A142" s="169" t="s">
        <v>570</v>
      </c>
      <c r="B142" s="164" t="s">
        <v>107</v>
      </c>
      <c r="C142" s="173">
        <v>0</v>
      </c>
      <c r="D142" s="173">
        <v>0</v>
      </c>
      <c r="E142" s="173">
        <v>0</v>
      </c>
      <c r="F142" s="173">
        <v>0</v>
      </c>
      <c r="G142" s="177" t="e">
        <f t="shared" si="32"/>
        <v>#DIV/0!</v>
      </c>
      <c r="H142" s="177" t="e">
        <f t="shared" si="33"/>
        <v>#DIV/0!</v>
      </c>
      <c r="J142" s="149"/>
      <c r="K142" s="149"/>
    </row>
    <row r="143" spans="1:11" x14ac:dyDescent="0.25">
      <c r="A143" s="169" t="s">
        <v>572</v>
      </c>
      <c r="B143" s="164" t="s">
        <v>113</v>
      </c>
      <c r="C143" s="173">
        <v>0</v>
      </c>
      <c r="D143" s="173">
        <v>0</v>
      </c>
      <c r="E143" s="173">
        <v>1500</v>
      </c>
      <c r="F143" s="173">
        <v>856.25</v>
      </c>
      <c r="G143" s="177" t="e">
        <f t="shared" si="32"/>
        <v>#DIV/0!</v>
      </c>
      <c r="H143" s="177">
        <f t="shared" si="33"/>
        <v>0.56999999999999995</v>
      </c>
      <c r="J143" s="149"/>
      <c r="K143" s="149"/>
    </row>
    <row r="144" spans="1:11" x14ac:dyDescent="0.25">
      <c r="A144" s="169" t="s">
        <v>573</v>
      </c>
      <c r="B144" s="164" t="s">
        <v>384</v>
      </c>
      <c r="C144" s="173">
        <v>21860.44</v>
      </c>
      <c r="D144" s="173">
        <v>109733</v>
      </c>
      <c r="E144" s="173">
        <v>87000</v>
      </c>
      <c r="F144" s="173">
        <v>65421.55</v>
      </c>
      <c r="G144" s="177">
        <f t="shared" si="32"/>
        <v>2.99</v>
      </c>
      <c r="H144" s="177">
        <f t="shared" si="33"/>
        <v>0.75</v>
      </c>
      <c r="J144" s="149"/>
      <c r="K144" s="149"/>
    </row>
    <row r="145" spans="1:11" x14ac:dyDescent="0.25">
      <c r="A145" s="169" t="s">
        <v>576</v>
      </c>
      <c r="B145" s="164" t="s">
        <v>610</v>
      </c>
      <c r="C145" s="173">
        <v>0</v>
      </c>
      <c r="D145" s="173">
        <v>0</v>
      </c>
      <c r="E145" s="173">
        <v>3000</v>
      </c>
      <c r="F145" s="173">
        <v>1702.5</v>
      </c>
      <c r="G145" s="177" t="e">
        <f t="shared" si="32"/>
        <v>#DIV/0!</v>
      </c>
      <c r="H145" s="177">
        <f t="shared" si="33"/>
        <v>0.56999999999999995</v>
      </c>
      <c r="J145" s="149"/>
      <c r="K145" s="149"/>
    </row>
    <row r="146" spans="1:11" x14ac:dyDescent="0.25">
      <c r="A146" s="169" t="s">
        <v>578</v>
      </c>
      <c r="B146" s="164" t="s">
        <v>125</v>
      </c>
      <c r="C146" s="173">
        <v>604.41999999999996</v>
      </c>
      <c r="D146" s="173">
        <v>0</v>
      </c>
      <c r="E146" s="173">
        <v>1000</v>
      </c>
      <c r="F146" s="173">
        <v>0</v>
      </c>
      <c r="G146" s="177">
        <f t="shared" si="32"/>
        <v>0</v>
      </c>
      <c r="H146" s="177">
        <f t="shared" si="33"/>
        <v>0</v>
      </c>
      <c r="J146" s="149"/>
      <c r="K146" s="149"/>
    </row>
    <row r="147" spans="1:11" x14ac:dyDescent="0.25">
      <c r="A147" s="169" t="s">
        <v>579</v>
      </c>
      <c r="B147" s="164" t="s">
        <v>127</v>
      </c>
      <c r="C147" s="173">
        <v>0</v>
      </c>
      <c r="D147" s="173">
        <v>0</v>
      </c>
      <c r="E147" s="173">
        <v>0</v>
      </c>
      <c r="F147" s="173">
        <v>0</v>
      </c>
      <c r="G147" s="177" t="e">
        <f t="shared" si="32"/>
        <v>#DIV/0!</v>
      </c>
      <c r="H147" s="177" t="e">
        <f t="shared" si="33"/>
        <v>#DIV/0!</v>
      </c>
      <c r="J147" s="149"/>
      <c r="K147" s="149"/>
    </row>
    <row r="148" spans="1:11" x14ac:dyDescent="0.25">
      <c r="A148" s="169" t="s">
        <v>580</v>
      </c>
      <c r="B148" s="164" t="s">
        <v>129</v>
      </c>
      <c r="C148" s="173">
        <v>0</v>
      </c>
      <c r="D148" s="173">
        <v>0</v>
      </c>
      <c r="E148" s="173">
        <v>0</v>
      </c>
      <c r="F148" s="173">
        <v>0</v>
      </c>
      <c r="G148" s="177" t="e">
        <f t="shared" si="32"/>
        <v>#DIV/0!</v>
      </c>
      <c r="H148" s="177" t="e">
        <f t="shared" si="33"/>
        <v>#DIV/0!</v>
      </c>
      <c r="J148" s="149"/>
      <c r="K148" s="149"/>
    </row>
    <row r="149" spans="1:11" x14ac:dyDescent="0.25">
      <c r="A149" s="169" t="s">
        <v>583</v>
      </c>
      <c r="B149" s="164" t="s">
        <v>137</v>
      </c>
      <c r="C149" s="173">
        <v>0</v>
      </c>
      <c r="D149" s="173">
        <v>0</v>
      </c>
      <c r="E149" s="173">
        <v>0</v>
      </c>
      <c r="F149" s="173">
        <v>1304</v>
      </c>
      <c r="G149" s="177" t="e">
        <f t="shared" si="32"/>
        <v>#DIV/0!</v>
      </c>
      <c r="H149" s="177" t="e">
        <f t="shared" si="33"/>
        <v>#DIV/0!</v>
      </c>
      <c r="J149" s="149"/>
      <c r="K149" s="149"/>
    </row>
    <row r="150" spans="1:11" x14ac:dyDescent="0.25">
      <c r="A150" s="169" t="s">
        <v>584</v>
      </c>
      <c r="B150" s="164" t="s">
        <v>139</v>
      </c>
      <c r="C150" s="173">
        <v>0</v>
      </c>
      <c r="D150" s="173">
        <v>0</v>
      </c>
      <c r="E150" s="173">
        <v>0</v>
      </c>
      <c r="F150" s="173">
        <v>0</v>
      </c>
      <c r="G150" s="177" t="e">
        <f t="shared" si="32"/>
        <v>#DIV/0!</v>
      </c>
      <c r="H150" s="177" t="e">
        <f t="shared" si="33"/>
        <v>#DIV/0!</v>
      </c>
      <c r="J150" s="149"/>
      <c r="K150" s="149"/>
    </row>
    <row r="151" spans="1:11" x14ac:dyDescent="0.25">
      <c r="A151" s="169" t="s">
        <v>585</v>
      </c>
      <c r="B151" s="164" t="s">
        <v>141</v>
      </c>
      <c r="C151" s="173">
        <v>197.49</v>
      </c>
      <c r="D151" s="173">
        <v>0</v>
      </c>
      <c r="E151" s="173">
        <v>0</v>
      </c>
      <c r="F151" s="173">
        <v>0</v>
      </c>
      <c r="G151" s="177">
        <f t="shared" si="32"/>
        <v>0</v>
      </c>
      <c r="H151" s="177" t="e">
        <f t="shared" si="33"/>
        <v>#DIV/0!</v>
      </c>
      <c r="J151" s="149"/>
      <c r="K151" s="149"/>
    </row>
    <row r="152" spans="1:11" x14ac:dyDescent="0.25">
      <c r="A152" s="169" t="s">
        <v>588</v>
      </c>
      <c r="B152" s="164" t="s">
        <v>152</v>
      </c>
      <c r="C152" s="173">
        <v>0</v>
      </c>
      <c r="D152" s="173">
        <v>0</v>
      </c>
      <c r="E152" s="173">
        <v>0</v>
      </c>
      <c r="F152" s="173">
        <v>0</v>
      </c>
      <c r="G152" s="177" t="e">
        <f t="shared" si="32"/>
        <v>#DIV/0!</v>
      </c>
      <c r="H152" s="177" t="e">
        <f t="shared" si="33"/>
        <v>#DIV/0!</v>
      </c>
      <c r="J152" s="149"/>
      <c r="K152" s="149"/>
    </row>
    <row r="153" spans="1:11" x14ac:dyDescent="0.25">
      <c r="A153" s="169" t="s">
        <v>589</v>
      </c>
      <c r="B153" s="164" t="s">
        <v>590</v>
      </c>
      <c r="C153" s="173">
        <v>0</v>
      </c>
      <c r="D153" s="173">
        <v>0</v>
      </c>
      <c r="E153" s="173">
        <v>0</v>
      </c>
      <c r="F153" s="173">
        <v>0</v>
      </c>
      <c r="G153" s="177" t="e">
        <f t="shared" si="32"/>
        <v>#DIV/0!</v>
      </c>
      <c r="H153" s="177" t="e">
        <f t="shared" si="33"/>
        <v>#DIV/0!</v>
      </c>
      <c r="J153" s="149"/>
      <c r="K153" s="149"/>
    </row>
    <row r="154" spans="1:11" x14ac:dyDescent="0.25">
      <c r="A154" s="169" t="s">
        <v>591</v>
      </c>
      <c r="B154" s="164" t="s">
        <v>146</v>
      </c>
      <c r="C154" s="173">
        <v>0</v>
      </c>
      <c r="D154" s="173">
        <v>0</v>
      </c>
      <c r="E154" s="173">
        <v>0</v>
      </c>
      <c r="F154" s="173">
        <v>0</v>
      </c>
      <c r="G154" s="177" t="e">
        <f t="shared" si="32"/>
        <v>#DIV/0!</v>
      </c>
      <c r="H154" s="177" t="e">
        <f t="shared" si="33"/>
        <v>#DIV/0!</v>
      </c>
      <c r="J154" s="149"/>
      <c r="K154" s="149"/>
    </row>
    <row r="155" spans="1:11" x14ac:dyDescent="0.25">
      <c r="A155" s="163" t="s">
        <v>2846</v>
      </c>
      <c r="B155" s="164" t="s">
        <v>538</v>
      </c>
      <c r="C155" s="165">
        <f>C156</f>
        <v>5628585.7200000007</v>
      </c>
      <c r="D155" s="165">
        <f t="shared" ref="D155:E155" si="35">D156</f>
        <v>5361468</v>
      </c>
      <c r="E155" s="165">
        <f t="shared" si="35"/>
        <v>6503904</v>
      </c>
      <c r="F155" s="165">
        <f>F156</f>
        <v>4498052.16</v>
      </c>
      <c r="G155" s="175">
        <f t="shared" si="32"/>
        <v>0.8</v>
      </c>
      <c r="H155" s="175">
        <f t="shared" si="33"/>
        <v>0.69</v>
      </c>
      <c r="J155" s="149"/>
      <c r="K155" s="149"/>
    </row>
    <row r="156" spans="1:11" x14ac:dyDescent="0.25">
      <c r="A156" s="166" t="s">
        <v>2841</v>
      </c>
      <c r="B156" s="164" t="s">
        <v>2842</v>
      </c>
      <c r="C156" s="165">
        <f>C157+C209+C292+C344+C264</f>
        <v>5628585.7200000007</v>
      </c>
      <c r="D156" s="165">
        <f t="shared" ref="D156:F156" si="36">D157+D209+D292+D344+D264</f>
        <v>5361468</v>
      </c>
      <c r="E156" s="165">
        <f t="shared" si="36"/>
        <v>6503904</v>
      </c>
      <c r="F156" s="165">
        <f t="shared" si="36"/>
        <v>4498052.16</v>
      </c>
      <c r="G156" s="175">
        <f t="shared" si="32"/>
        <v>0.8</v>
      </c>
      <c r="H156" s="175">
        <f t="shared" si="33"/>
        <v>0.69</v>
      </c>
      <c r="J156" s="149"/>
      <c r="K156" s="149"/>
    </row>
    <row r="157" spans="1:11" x14ac:dyDescent="0.25">
      <c r="A157" s="167" t="s">
        <v>83</v>
      </c>
      <c r="B157" s="164" t="s">
        <v>487</v>
      </c>
      <c r="C157" s="170">
        <f>C158+C196</f>
        <v>1224461.3</v>
      </c>
      <c r="D157" s="170">
        <f>D158+D196</f>
        <v>929200</v>
      </c>
      <c r="E157" s="170">
        <f>E158+E196</f>
        <v>1527380</v>
      </c>
      <c r="F157" s="170">
        <f>F158+F196</f>
        <v>1243689.2200000002</v>
      </c>
      <c r="G157" s="175">
        <f t="shared" si="32"/>
        <v>1.02</v>
      </c>
      <c r="H157" s="175">
        <f t="shared" si="33"/>
        <v>0.81</v>
      </c>
    </row>
    <row r="158" spans="1:11" x14ac:dyDescent="0.25">
      <c r="A158" s="168" t="s">
        <v>81</v>
      </c>
      <c r="B158" s="164" t="s">
        <v>82</v>
      </c>
      <c r="C158" s="170">
        <f>C159+C163+C189+C194</f>
        <v>1079493.77</v>
      </c>
      <c r="D158" s="170">
        <f t="shared" ref="D158:F158" si="37">D159+D163+D189+D194</f>
        <v>818800</v>
      </c>
      <c r="E158" s="170">
        <f t="shared" si="37"/>
        <v>1307180</v>
      </c>
      <c r="F158" s="170">
        <f t="shared" si="37"/>
        <v>1126584.6000000001</v>
      </c>
      <c r="G158" s="175">
        <f t="shared" si="32"/>
        <v>1.04</v>
      </c>
      <c r="H158" s="175">
        <f t="shared" si="33"/>
        <v>0.86</v>
      </c>
      <c r="J158" s="149"/>
      <c r="K158" s="149"/>
    </row>
    <row r="159" spans="1:11" x14ac:dyDescent="0.25">
      <c r="A159" s="169" t="s">
        <v>83</v>
      </c>
      <c r="B159" s="164" t="s">
        <v>84</v>
      </c>
      <c r="C159" s="165">
        <f>SUM(C160:C162)</f>
        <v>446829.87999999995</v>
      </c>
      <c r="D159" s="165">
        <f t="shared" ref="D159:F159" si="38">SUM(D160:D162)</f>
        <v>344900</v>
      </c>
      <c r="E159" s="165">
        <f t="shared" si="38"/>
        <v>637000</v>
      </c>
      <c r="F159" s="165">
        <f t="shared" si="38"/>
        <v>596691.85</v>
      </c>
      <c r="G159" s="175">
        <f t="shared" si="32"/>
        <v>1.34</v>
      </c>
      <c r="H159" s="175">
        <f t="shared" si="33"/>
        <v>0.94</v>
      </c>
    </row>
    <row r="160" spans="1:11" x14ac:dyDescent="0.25">
      <c r="A160" s="169" t="s">
        <v>561</v>
      </c>
      <c r="B160" s="164" t="s">
        <v>88</v>
      </c>
      <c r="C160" s="173">
        <v>360807.88999999996</v>
      </c>
      <c r="D160" s="173">
        <v>286400</v>
      </c>
      <c r="E160" s="173">
        <v>550000</v>
      </c>
      <c r="F160" s="173">
        <v>483496.32</v>
      </c>
      <c r="G160" s="177">
        <f t="shared" si="32"/>
        <v>1.34</v>
      </c>
      <c r="H160" s="177">
        <f t="shared" si="33"/>
        <v>0.88</v>
      </c>
      <c r="J160" s="149"/>
      <c r="K160" s="149"/>
    </row>
    <row r="161" spans="1:11" x14ac:dyDescent="0.25">
      <c r="A161" s="169" t="s">
        <v>563</v>
      </c>
      <c r="B161" s="164" t="s">
        <v>92</v>
      </c>
      <c r="C161" s="173">
        <v>27236.95</v>
      </c>
      <c r="D161" s="173">
        <v>12000</v>
      </c>
      <c r="E161" s="173">
        <v>12000</v>
      </c>
      <c r="F161" s="173">
        <v>35195.870000000003</v>
      </c>
      <c r="G161" s="177">
        <f t="shared" si="32"/>
        <v>1.29</v>
      </c>
      <c r="H161" s="177">
        <f t="shared" si="33"/>
        <v>2.93</v>
      </c>
      <c r="J161" s="149"/>
      <c r="K161" s="149"/>
    </row>
    <row r="162" spans="1:11" x14ac:dyDescent="0.25">
      <c r="A162" s="169" t="s">
        <v>564</v>
      </c>
      <c r="B162" s="164" t="s">
        <v>97</v>
      </c>
      <c r="C162" s="173">
        <v>58785.04</v>
      </c>
      <c r="D162" s="173">
        <v>46500</v>
      </c>
      <c r="E162" s="173">
        <v>75000</v>
      </c>
      <c r="F162" s="173">
        <v>77999.66</v>
      </c>
      <c r="G162" s="177">
        <f t="shared" si="32"/>
        <v>1.33</v>
      </c>
      <c r="H162" s="177">
        <f t="shared" si="33"/>
        <v>1.04</v>
      </c>
      <c r="J162" s="149"/>
      <c r="K162" s="149"/>
    </row>
    <row r="163" spans="1:11" x14ac:dyDescent="0.25">
      <c r="A163" s="169" t="s">
        <v>98</v>
      </c>
      <c r="B163" s="164" t="s">
        <v>99</v>
      </c>
      <c r="C163" s="170">
        <f>SUM(C164:C188)</f>
        <v>599044.18000000005</v>
      </c>
      <c r="D163" s="170">
        <f t="shared" ref="D163:F163" si="39">SUM(D164:D188)</f>
        <v>437900</v>
      </c>
      <c r="E163" s="170">
        <f t="shared" si="39"/>
        <v>634400</v>
      </c>
      <c r="F163" s="170">
        <f t="shared" si="39"/>
        <v>498557.58999999997</v>
      </c>
      <c r="G163" s="175">
        <f t="shared" si="32"/>
        <v>0.83</v>
      </c>
      <c r="H163" s="175">
        <f t="shared" si="33"/>
        <v>0.79</v>
      </c>
      <c r="J163" s="149"/>
      <c r="K163" s="149"/>
    </row>
    <row r="164" spans="1:11" x14ac:dyDescent="0.25">
      <c r="A164" s="169" t="s">
        <v>569</v>
      </c>
      <c r="B164" s="164" t="s">
        <v>103</v>
      </c>
      <c r="C164" s="171">
        <v>18908.980000000003</v>
      </c>
      <c r="D164" s="171">
        <v>8000</v>
      </c>
      <c r="E164" s="171">
        <v>30000</v>
      </c>
      <c r="F164" s="171">
        <v>26641.820000000003</v>
      </c>
      <c r="G164" s="177">
        <f t="shared" si="32"/>
        <v>1.41</v>
      </c>
      <c r="H164" s="177">
        <f t="shared" si="33"/>
        <v>0.89</v>
      </c>
      <c r="J164" s="149"/>
      <c r="K164" s="149"/>
    </row>
    <row r="165" spans="1:11" x14ac:dyDescent="0.25">
      <c r="A165" s="169" t="s">
        <v>565</v>
      </c>
      <c r="B165" s="164" t="s">
        <v>105</v>
      </c>
      <c r="C165" s="171">
        <v>5308.29</v>
      </c>
      <c r="D165" s="171">
        <v>4300</v>
      </c>
      <c r="E165" s="171">
        <v>7900</v>
      </c>
      <c r="F165" s="171">
        <v>3680.67</v>
      </c>
      <c r="G165" s="177">
        <f t="shared" si="32"/>
        <v>0.69</v>
      </c>
      <c r="H165" s="177">
        <f t="shared" si="33"/>
        <v>0.47</v>
      </c>
      <c r="J165" s="149"/>
      <c r="K165" s="149"/>
    </row>
    <row r="166" spans="1:11" x14ac:dyDescent="0.25">
      <c r="A166" s="169" t="s">
        <v>570</v>
      </c>
      <c r="B166" s="164" t="s">
        <v>107</v>
      </c>
      <c r="C166" s="171">
        <v>6533.4900000000007</v>
      </c>
      <c r="D166" s="171">
        <v>5400</v>
      </c>
      <c r="E166" s="171">
        <v>16000</v>
      </c>
      <c r="F166" s="171">
        <v>3272.58</v>
      </c>
      <c r="G166" s="177">
        <f t="shared" si="32"/>
        <v>0.5</v>
      </c>
      <c r="H166" s="177">
        <f t="shared" si="33"/>
        <v>0.2</v>
      </c>
      <c r="J166" s="149"/>
      <c r="K166" s="149"/>
    </row>
    <row r="167" spans="1:11" x14ac:dyDescent="0.25">
      <c r="A167" s="169" t="s">
        <v>571</v>
      </c>
      <c r="B167" s="164" t="s">
        <v>109</v>
      </c>
      <c r="C167" s="171">
        <v>663.61</v>
      </c>
      <c r="D167" s="171">
        <v>0</v>
      </c>
      <c r="E167" s="171">
        <v>200</v>
      </c>
      <c r="F167" s="171">
        <v>1465.8</v>
      </c>
      <c r="G167" s="177">
        <f t="shared" si="32"/>
        <v>2.21</v>
      </c>
      <c r="H167" s="177">
        <f t="shared" si="33"/>
        <v>7.33</v>
      </c>
      <c r="J167" s="149"/>
      <c r="K167" s="149"/>
    </row>
    <row r="168" spans="1:11" x14ac:dyDescent="0.25">
      <c r="A168" s="169" t="s">
        <v>572</v>
      </c>
      <c r="B168" s="164" t="s">
        <v>113</v>
      </c>
      <c r="C168" s="171">
        <v>48799.47</v>
      </c>
      <c r="D168" s="171">
        <v>47600</v>
      </c>
      <c r="E168" s="171">
        <v>35000</v>
      </c>
      <c r="F168" s="171">
        <v>10980.640000000001</v>
      </c>
      <c r="G168" s="177">
        <f t="shared" si="32"/>
        <v>0.23</v>
      </c>
      <c r="H168" s="177">
        <f t="shared" si="33"/>
        <v>0.31</v>
      </c>
      <c r="J168" s="149"/>
      <c r="K168" s="149"/>
    </row>
    <row r="169" spans="1:11" x14ac:dyDescent="0.25">
      <c r="A169" s="169" t="s">
        <v>573</v>
      </c>
      <c r="B169" s="164" t="s">
        <v>384</v>
      </c>
      <c r="C169" s="171">
        <v>51807.7</v>
      </c>
      <c r="D169" s="171">
        <v>20000</v>
      </c>
      <c r="E169" s="171">
        <v>70000</v>
      </c>
      <c r="F169" s="171">
        <v>65897.37000000001</v>
      </c>
      <c r="G169" s="177">
        <f t="shared" si="32"/>
        <v>1.27</v>
      </c>
      <c r="H169" s="177">
        <f t="shared" si="33"/>
        <v>0.94</v>
      </c>
      <c r="J169" s="149"/>
      <c r="K169" s="149"/>
    </row>
    <row r="170" spans="1:11" x14ac:dyDescent="0.25">
      <c r="A170" s="169" t="s">
        <v>574</v>
      </c>
      <c r="B170" s="164" t="s">
        <v>115</v>
      </c>
      <c r="C170" s="171">
        <v>24493.980000000003</v>
      </c>
      <c r="D170" s="171">
        <v>16200</v>
      </c>
      <c r="E170" s="171">
        <v>10000</v>
      </c>
      <c r="F170" s="171">
        <v>10630.289999999999</v>
      </c>
      <c r="G170" s="177">
        <f t="shared" si="32"/>
        <v>0.43</v>
      </c>
      <c r="H170" s="177">
        <f t="shared" si="33"/>
        <v>1.06</v>
      </c>
      <c r="J170" s="149"/>
      <c r="K170" s="149"/>
    </row>
    <row r="171" spans="1:11" x14ac:dyDescent="0.25">
      <c r="A171" s="169" t="s">
        <v>575</v>
      </c>
      <c r="B171" s="164" t="s">
        <v>117</v>
      </c>
      <c r="C171" s="171">
        <v>7994.4500000000007</v>
      </c>
      <c r="D171" s="171">
        <v>3500</v>
      </c>
      <c r="E171" s="171">
        <v>4000</v>
      </c>
      <c r="F171" s="171">
        <v>4307.2299999999996</v>
      </c>
      <c r="G171" s="177">
        <f t="shared" si="32"/>
        <v>0.54</v>
      </c>
      <c r="H171" s="177">
        <f t="shared" si="33"/>
        <v>1.08</v>
      </c>
      <c r="J171" s="149"/>
      <c r="K171" s="149"/>
    </row>
    <row r="172" spans="1:11" x14ac:dyDescent="0.25">
      <c r="A172" s="169" t="s">
        <v>576</v>
      </c>
      <c r="B172" s="164" t="s">
        <v>119</v>
      </c>
      <c r="C172" s="171">
        <v>6604.4900000000007</v>
      </c>
      <c r="D172" s="171">
        <v>0</v>
      </c>
      <c r="E172" s="171">
        <v>2000</v>
      </c>
      <c r="F172" s="171">
        <v>10032.16</v>
      </c>
      <c r="G172" s="177">
        <f t="shared" si="32"/>
        <v>1.52</v>
      </c>
      <c r="H172" s="177">
        <f t="shared" si="33"/>
        <v>5.0199999999999996</v>
      </c>
      <c r="J172" s="149"/>
      <c r="K172" s="149"/>
    </row>
    <row r="173" spans="1:11" x14ac:dyDescent="0.25">
      <c r="A173" s="169" t="s">
        <v>577</v>
      </c>
      <c r="B173" s="164" t="s">
        <v>121</v>
      </c>
      <c r="C173" s="171">
        <v>1904</v>
      </c>
      <c r="D173" s="171">
        <v>2000</v>
      </c>
      <c r="E173" s="171">
        <v>5000</v>
      </c>
      <c r="F173" s="171">
        <v>3643.75</v>
      </c>
      <c r="G173" s="177">
        <f t="shared" si="32"/>
        <v>1.91</v>
      </c>
      <c r="H173" s="177">
        <f t="shared" si="33"/>
        <v>0.73</v>
      </c>
      <c r="J173" s="149"/>
      <c r="K173" s="149"/>
    </row>
    <row r="174" spans="1:11" x14ac:dyDescent="0.25">
      <c r="A174" s="169" t="s">
        <v>578</v>
      </c>
      <c r="B174" s="164" t="s">
        <v>125</v>
      </c>
      <c r="C174" s="171">
        <v>9994.2799999999988</v>
      </c>
      <c r="D174" s="171">
        <v>3600</v>
      </c>
      <c r="E174" s="171">
        <v>3600</v>
      </c>
      <c r="F174" s="171">
        <v>6994.01</v>
      </c>
      <c r="G174" s="177">
        <f t="shared" si="32"/>
        <v>0.7</v>
      </c>
      <c r="H174" s="177">
        <f t="shared" si="33"/>
        <v>1.94</v>
      </c>
      <c r="J174" s="149"/>
      <c r="K174" s="149"/>
    </row>
    <row r="175" spans="1:11" x14ac:dyDescent="0.25">
      <c r="A175" s="169" t="s">
        <v>579</v>
      </c>
      <c r="B175" s="164" t="s">
        <v>127</v>
      </c>
      <c r="C175" s="171">
        <v>27131.329999999998</v>
      </c>
      <c r="D175" s="171">
        <v>24100</v>
      </c>
      <c r="E175" s="171">
        <v>37000</v>
      </c>
      <c r="F175" s="171">
        <v>33432.550000000003</v>
      </c>
      <c r="G175" s="177">
        <f t="shared" si="32"/>
        <v>1.23</v>
      </c>
      <c r="H175" s="177">
        <f t="shared" si="33"/>
        <v>0.9</v>
      </c>
      <c r="J175" s="149"/>
      <c r="K175" s="149"/>
    </row>
    <row r="176" spans="1:11" x14ac:dyDescent="0.25">
      <c r="A176" s="169" t="s">
        <v>580</v>
      </c>
      <c r="B176" s="164" t="s">
        <v>129</v>
      </c>
      <c r="C176" s="171">
        <v>64539.61</v>
      </c>
      <c r="D176" s="171">
        <v>39500</v>
      </c>
      <c r="E176" s="171">
        <v>10000</v>
      </c>
      <c r="F176" s="171">
        <v>5876.33</v>
      </c>
      <c r="G176" s="177">
        <f t="shared" si="32"/>
        <v>0.09</v>
      </c>
      <c r="H176" s="177">
        <f t="shared" si="33"/>
        <v>0.59</v>
      </c>
      <c r="J176" s="149"/>
      <c r="K176" s="149"/>
    </row>
    <row r="177" spans="1:11" x14ac:dyDescent="0.25">
      <c r="A177" s="169" t="s">
        <v>581</v>
      </c>
      <c r="B177" s="164" t="s">
        <v>131</v>
      </c>
      <c r="C177" s="171">
        <v>31915.420000000002</v>
      </c>
      <c r="D177" s="171">
        <v>8000</v>
      </c>
      <c r="E177" s="171">
        <v>14000</v>
      </c>
      <c r="F177" s="171">
        <v>15239.349999999999</v>
      </c>
      <c r="G177" s="177">
        <f t="shared" si="32"/>
        <v>0.48</v>
      </c>
      <c r="H177" s="177">
        <f t="shared" si="33"/>
        <v>1.0900000000000001</v>
      </c>
      <c r="J177" s="149"/>
      <c r="K177" s="149"/>
    </row>
    <row r="178" spans="1:11" x14ac:dyDescent="0.25">
      <c r="A178" s="169" t="s">
        <v>582</v>
      </c>
      <c r="B178" s="164" t="s">
        <v>133</v>
      </c>
      <c r="C178" s="171">
        <v>20773.129999999997</v>
      </c>
      <c r="D178" s="171">
        <v>22700</v>
      </c>
      <c r="E178" s="171">
        <v>29000</v>
      </c>
      <c r="F178" s="171">
        <v>32887.67</v>
      </c>
      <c r="G178" s="177">
        <f t="shared" si="32"/>
        <v>1.58</v>
      </c>
      <c r="H178" s="177">
        <f t="shared" si="33"/>
        <v>1.1299999999999999</v>
      </c>
      <c r="J178" s="149"/>
      <c r="K178" s="149"/>
    </row>
    <row r="179" spans="1:11" x14ac:dyDescent="0.25">
      <c r="A179" s="169" t="s">
        <v>567</v>
      </c>
      <c r="B179" s="164" t="s">
        <v>135</v>
      </c>
      <c r="C179" s="171">
        <v>3108.68</v>
      </c>
      <c r="D179" s="171">
        <v>2000</v>
      </c>
      <c r="E179" s="171">
        <v>70000</v>
      </c>
      <c r="F179" s="171">
        <v>47872.509999999995</v>
      </c>
      <c r="G179" s="177">
        <f t="shared" si="32"/>
        <v>15.4</v>
      </c>
      <c r="H179" s="177">
        <f t="shared" si="33"/>
        <v>0.68</v>
      </c>
      <c r="J179" s="149"/>
      <c r="K179" s="149"/>
    </row>
    <row r="180" spans="1:11" x14ac:dyDescent="0.25">
      <c r="A180" s="169" t="s">
        <v>583</v>
      </c>
      <c r="B180" s="164" t="s">
        <v>137</v>
      </c>
      <c r="C180" s="171">
        <v>165767.31</v>
      </c>
      <c r="D180" s="171">
        <v>156500</v>
      </c>
      <c r="E180" s="171">
        <v>156500</v>
      </c>
      <c r="F180" s="171">
        <v>125616.70999999999</v>
      </c>
      <c r="G180" s="177">
        <f t="shared" si="32"/>
        <v>0.76</v>
      </c>
      <c r="H180" s="177">
        <f t="shared" si="33"/>
        <v>0.8</v>
      </c>
      <c r="J180" s="149"/>
      <c r="K180" s="149"/>
    </row>
    <row r="181" spans="1:11" x14ac:dyDescent="0.25">
      <c r="A181" s="169" t="s">
        <v>584</v>
      </c>
      <c r="B181" s="164" t="s">
        <v>139</v>
      </c>
      <c r="C181" s="171">
        <v>14181.03</v>
      </c>
      <c r="D181" s="171">
        <v>15200</v>
      </c>
      <c r="E181" s="171">
        <v>20000</v>
      </c>
      <c r="F181" s="171">
        <v>12268.67</v>
      </c>
      <c r="G181" s="177">
        <f t="shared" si="32"/>
        <v>0.87</v>
      </c>
      <c r="H181" s="177">
        <f t="shared" si="33"/>
        <v>0.61</v>
      </c>
      <c r="J181" s="149"/>
      <c r="K181" s="149"/>
    </row>
    <row r="182" spans="1:11" x14ac:dyDescent="0.25">
      <c r="A182" s="169" t="s">
        <v>585</v>
      </c>
      <c r="B182" s="164" t="s">
        <v>141</v>
      </c>
      <c r="C182" s="171">
        <v>44310.959999999992</v>
      </c>
      <c r="D182" s="171">
        <v>30200</v>
      </c>
      <c r="E182" s="171">
        <v>40000</v>
      </c>
      <c r="F182" s="171">
        <v>30496.63</v>
      </c>
      <c r="G182" s="177">
        <f t="shared" si="32"/>
        <v>0.69</v>
      </c>
      <c r="H182" s="177">
        <f t="shared" si="33"/>
        <v>0.76</v>
      </c>
      <c r="J182" s="149"/>
      <c r="K182" s="149"/>
    </row>
    <row r="183" spans="1:11" x14ac:dyDescent="0.25">
      <c r="A183" s="169" t="s">
        <v>586</v>
      </c>
      <c r="B183" s="164" t="s">
        <v>143</v>
      </c>
      <c r="C183" s="171">
        <v>4323.93</v>
      </c>
      <c r="D183" s="171">
        <v>4600</v>
      </c>
      <c r="E183" s="171">
        <v>7500</v>
      </c>
      <c r="F183" s="171">
        <v>4603.8100000000004</v>
      </c>
      <c r="G183" s="177">
        <f t="shared" si="32"/>
        <v>1.06</v>
      </c>
      <c r="H183" s="177">
        <f t="shared" si="33"/>
        <v>0.61</v>
      </c>
      <c r="J183" s="149"/>
      <c r="K183" s="149"/>
    </row>
    <row r="184" spans="1:11" x14ac:dyDescent="0.25">
      <c r="A184" s="169" t="s">
        <v>587</v>
      </c>
      <c r="B184" s="164" t="s">
        <v>150</v>
      </c>
      <c r="C184" s="171">
        <v>14113.5</v>
      </c>
      <c r="D184" s="171">
        <v>300</v>
      </c>
      <c r="E184" s="171">
        <v>20000</v>
      </c>
      <c r="F184" s="171">
        <v>252.15</v>
      </c>
      <c r="G184" s="177">
        <f t="shared" si="32"/>
        <v>0.02</v>
      </c>
      <c r="H184" s="177">
        <f t="shared" si="33"/>
        <v>0.01</v>
      </c>
      <c r="J184" s="149"/>
      <c r="K184" s="149"/>
    </row>
    <row r="185" spans="1:11" x14ac:dyDescent="0.25">
      <c r="A185" s="169" t="s">
        <v>588</v>
      </c>
      <c r="B185" s="164" t="s">
        <v>152</v>
      </c>
      <c r="C185" s="171">
        <v>11538.04</v>
      </c>
      <c r="D185" s="171">
        <v>4400</v>
      </c>
      <c r="E185" s="171">
        <v>4400</v>
      </c>
      <c r="F185" s="171">
        <v>8321.65</v>
      </c>
      <c r="G185" s="177">
        <f t="shared" si="32"/>
        <v>0.72</v>
      </c>
      <c r="H185" s="177">
        <f t="shared" si="33"/>
        <v>1.89</v>
      </c>
      <c r="J185" s="149"/>
      <c r="K185" s="149"/>
    </row>
    <row r="186" spans="1:11" x14ac:dyDescent="0.25">
      <c r="A186" s="169" t="s">
        <v>589</v>
      </c>
      <c r="B186" s="164" t="s">
        <v>590</v>
      </c>
      <c r="C186" s="171">
        <v>1294.1599999999999</v>
      </c>
      <c r="D186" s="171">
        <v>1500</v>
      </c>
      <c r="E186" s="171">
        <v>2300</v>
      </c>
      <c r="F186" s="171">
        <v>1898.6</v>
      </c>
      <c r="G186" s="177">
        <f t="shared" si="32"/>
        <v>1.47</v>
      </c>
      <c r="H186" s="177">
        <f t="shared" si="33"/>
        <v>0.83</v>
      </c>
      <c r="J186" s="149"/>
      <c r="K186" s="149"/>
    </row>
    <row r="187" spans="1:11" x14ac:dyDescent="0.25">
      <c r="A187" s="169" t="s">
        <v>568</v>
      </c>
      <c r="B187" s="164" t="s">
        <v>156</v>
      </c>
      <c r="C187" s="171">
        <v>983.82</v>
      </c>
      <c r="D187" s="171">
        <v>700</v>
      </c>
      <c r="E187" s="171">
        <v>2000</v>
      </c>
      <c r="F187" s="171">
        <v>1400.3600000000001</v>
      </c>
      <c r="G187" s="177">
        <f t="shared" si="32"/>
        <v>1.42</v>
      </c>
      <c r="H187" s="177">
        <f t="shared" si="33"/>
        <v>0.7</v>
      </c>
      <c r="J187" s="149"/>
      <c r="K187" s="149"/>
    </row>
    <row r="188" spans="1:11" x14ac:dyDescent="0.25">
      <c r="A188" s="169" t="s">
        <v>591</v>
      </c>
      <c r="B188" s="164" t="s">
        <v>146</v>
      </c>
      <c r="C188" s="171">
        <v>12050.519999999999</v>
      </c>
      <c r="D188" s="171">
        <v>17600</v>
      </c>
      <c r="E188" s="171">
        <v>38000</v>
      </c>
      <c r="F188" s="171">
        <v>30844.28</v>
      </c>
      <c r="G188" s="177">
        <f t="shared" si="32"/>
        <v>2.56</v>
      </c>
      <c r="H188" s="177">
        <f t="shared" si="33"/>
        <v>0.81</v>
      </c>
      <c r="J188" s="149"/>
      <c r="K188" s="149"/>
    </row>
    <row r="189" spans="1:11" x14ac:dyDescent="0.25">
      <c r="A189" s="169" t="s">
        <v>160</v>
      </c>
      <c r="B189" s="164" t="s">
        <v>161</v>
      </c>
      <c r="C189" s="165">
        <f>SUM(C190:C193)</f>
        <v>8552.7000000000007</v>
      </c>
      <c r="D189" s="165">
        <f t="shared" ref="D189:F189" si="40">SUM(D190:D193)</f>
        <v>6000</v>
      </c>
      <c r="E189" s="165">
        <f t="shared" si="40"/>
        <v>12700</v>
      </c>
      <c r="F189" s="165">
        <f t="shared" si="40"/>
        <v>8255.34</v>
      </c>
      <c r="G189" s="175">
        <f t="shared" si="32"/>
        <v>0.97</v>
      </c>
      <c r="H189" s="175">
        <f t="shared" si="33"/>
        <v>0.65</v>
      </c>
      <c r="J189" s="149"/>
      <c r="K189" s="149"/>
    </row>
    <row r="190" spans="1:11" x14ac:dyDescent="0.25">
      <c r="A190" s="169" t="s">
        <v>592</v>
      </c>
      <c r="B190" s="164" t="s">
        <v>165</v>
      </c>
      <c r="C190" s="173">
        <v>5178.6900000000005</v>
      </c>
      <c r="D190" s="173">
        <v>4800</v>
      </c>
      <c r="E190" s="173">
        <v>7000</v>
      </c>
      <c r="F190" s="173">
        <v>6129.42</v>
      </c>
      <c r="G190" s="177">
        <f t="shared" si="32"/>
        <v>1.18</v>
      </c>
      <c r="H190" s="177">
        <f t="shared" si="33"/>
        <v>0.88</v>
      </c>
      <c r="J190" s="149"/>
      <c r="K190" s="149"/>
    </row>
    <row r="191" spans="1:11" x14ac:dyDescent="0.25">
      <c r="A191" s="169" t="s">
        <v>593</v>
      </c>
      <c r="B191" s="164" t="s">
        <v>594</v>
      </c>
      <c r="C191" s="173">
        <v>2733.18</v>
      </c>
      <c r="D191" s="173">
        <v>0</v>
      </c>
      <c r="E191" s="173">
        <v>4000</v>
      </c>
      <c r="F191" s="173">
        <v>1802.89</v>
      </c>
      <c r="G191" s="177">
        <f t="shared" si="32"/>
        <v>0.66</v>
      </c>
      <c r="H191" s="177">
        <f t="shared" si="33"/>
        <v>0.45</v>
      </c>
      <c r="J191" s="149"/>
      <c r="K191" s="149"/>
    </row>
    <row r="192" spans="1:11" x14ac:dyDescent="0.25">
      <c r="A192" s="169" t="s">
        <v>595</v>
      </c>
      <c r="B192" s="164" t="s">
        <v>394</v>
      </c>
      <c r="C192" s="173">
        <v>640.83000000000004</v>
      </c>
      <c r="D192" s="173">
        <v>1200</v>
      </c>
      <c r="E192" s="173">
        <v>1200</v>
      </c>
      <c r="F192" s="173">
        <v>174.28</v>
      </c>
      <c r="G192" s="177">
        <f t="shared" si="32"/>
        <v>0.27</v>
      </c>
      <c r="H192" s="177">
        <f t="shared" si="33"/>
        <v>0.15</v>
      </c>
      <c r="J192" s="149"/>
      <c r="K192" s="149"/>
    </row>
    <row r="193" spans="1:11" x14ac:dyDescent="0.25">
      <c r="A193" s="169" t="s">
        <v>596</v>
      </c>
      <c r="B193" s="164" t="s">
        <v>396</v>
      </c>
      <c r="C193" s="173">
        <v>0</v>
      </c>
      <c r="D193" s="173">
        <v>0</v>
      </c>
      <c r="E193" s="173">
        <v>500</v>
      </c>
      <c r="F193" s="173">
        <v>148.75</v>
      </c>
      <c r="G193" s="177" t="e">
        <f t="shared" si="32"/>
        <v>#DIV/0!</v>
      </c>
      <c r="H193" s="177">
        <f t="shared" si="33"/>
        <v>0.3</v>
      </c>
      <c r="J193" s="149"/>
      <c r="K193" s="149"/>
    </row>
    <row r="194" spans="1:11" x14ac:dyDescent="0.25">
      <c r="A194" s="169" t="s">
        <v>175</v>
      </c>
      <c r="B194" s="164" t="s">
        <v>176</v>
      </c>
      <c r="C194" s="165">
        <f>C195</f>
        <v>25067.01</v>
      </c>
      <c r="D194" s="165">
        <f t="shared" ref="D194:F194" si="41">D195</f>
        <v>30000</v>
      </c>
      <c r="E194" s="165">
        <f t="shared" si="41"/>
        <v>23080</v>
      </c>
      <c r="F194" s="165">
        <f t="shared" si="41"/>
        <v>23079.82</v>
      </c>
      <c r="G194" s="175">
        <f t="shared" si="32"/>
        <v>0.92</v>
      </c>
      <c r="H194" s="175">
        <f t="shared" si="33"/>
        <v>1</v>
      </c>
      <c r="J194" s="149"/>
      <c r="K194" s="149"/>
    </row>
    <row r="195" spans="1:11" x14ac:dyDescent="0.25">
      <c r="A195" s="169" t="s">
        <v>597</v>
      </c>
      <c r="B195" s="164" t="s">
        <v>598</v>
      </c>
      <c r="C195" s="173">
        <v>25067.01</v>
      </c>
      <c r="D195" s="173">
        <v>30000</v>
      </c>
      <c r="E195" s="173">
        <v>23080</v>
      </c>
      <c r="F195" s="173">
        <v>23079.82</v>
      </c>
      <c r="G195" s="177">
        <f t="shared" si="32"/>
        <v>0.92</v>
      </c>
      <c r="H195" s="177">
        <f t="shared" si="33"/>
        <v>1</v>
      </c>
      <c r="J195" s="149"/>
      <c r="K195" s="149"/>
    </row>
    <row r="196" spans="1:11" x14ac:dyDescent="0.25">
      <c r="A196" s="168" t="s">
        <v>57</v>
      </c>
      <c r="B196" s="164" t="s">
        <v>227</v>
      </c>
      <c r="C196" s="170">
        <f>C197+C206</f>
        <v>144967.53</v>
      </c>
      <c r="D196" s="170">
        <f t="shared" ref="D196:F196" si="42">D197+D206</f>
        <v>110400</v>
      </c>
      <c r="E196" s="170">
        <f t="shared" si="42"/>
        <v>220200</v>
      </c>
      <c r="F196" s="170">
        <f t="shared" si="42"/>
        <v>117104.62000000001</v>
      </c>
      <c r="G196" s="175">
        <f t="shared" si="32"/>
        <v>0.81</v>
      </c>
      <c r="H196" s="175">
        <f t="shared" si="33"/>
        <v>0.53</v>
      </c>
      <c r="J196" s="149"/>
      <c r="K196" s="149"/>
    </row>
    <row r="197" spans="1:11" x14ac:dyDescent="0.25">
      <c r="A197" s="169" t="s">
        <v>233</v>
      </c>
      <c r="B197" s="164" t="s">
        <v>234</v>
      </c>
      <c r="C197" s="170">
        <f>SUM(C198:C205)</f>
        <v>118284.64</v>
      </c>
      <c r="D197" s="170">
        <f t="shared" ref="D197:F197" si="43">SUM(D198:D205)</f>
        <v>107600</v>
      </c>
      <c r="E197" s="170">
        <f t="shared" si="43"/>
        <v>192200</v>
      </c>
      <c r="F197" s="170">
        <f t="shared" si="43"/>
        <v>112822.78000000001</v>
      </c>
      <c r="G197" s="175">
        <f t="shared" si="32"/>
        <v>0.95</v>
      </c>
      <c r="H197" s="175">
        <f t="shared" si="33"/>
        <v>0.59</v>
      </c>
      <c r="J197" s="149"/>
      <c r="K197" s="149"/>
    </row>
    <row r="198" spans="1:11" x14ac:dyDescent="0.25">
      <c r="A198" s="169" t="s">
        <v>599</v>
      </c>
      <c r="B198" s="164" t="s">
        <v>242</v>
      </c>
      <c r="C198" s="171">
        <v>19567.190000000002</v>
      </c>
      <c r="D198" s="171">
        <v>14400</v>
      </c>
      <c r="E198" s="171">
        <v>35000</v>
      </c>
      <c r="F198" s="171">
        <v>18311.060000000001</v>
      </c>
      <c r="G198" s="177">
        <f t="shared" si="32"/>
        <v>0.94</v>
      </c>
      <c r="H198" s="177">
        <f t="shared" si="33"/>
        <v>0.52</v>
      </c>
      <c r="J198" s="149"/>
      <c r="K198" s="149"/>
    </row>
    <row r="199" spans="1:11" x14ac:dyDescent="0.25">
      <c r="A199" s="169" t="s">
        <v>600</v>
      </c>
      <c r="B199" s="164" t="s">
        <v>439</v>
      </c>
      <c r="C199" s="171">
        <v>21211.64</v>
      </c>
      <c r="D199" s="171">
        <v>2700</v>
      </c>
      <c r="E199" s="171">
        <v>10000</v>
      </c>
      <c r="F199" s="171">
        <v>6224.94</v>
      </c>
      <c r="G199" s="177">
        <f t="shared" si="32"/>
        <v>0.28999999999999998</v>
      </c>
      <c r="H199" s="177">
        <f t="shared" si="33"/>
        <v>0.62</v>
      </c>
      <c r="J199" s="149"/>
      <c r="K199" s="149"/>
    </row>
    <row r="200" spans="1:11" x14ac:dyDescent="0.25">
      <c r="A200" s="169" t="s">
        <v>601</v>
      </c>
      <c r="B200" s="164" t="s">
        <v>441</v>
      </c>
      <c r="C200" s="171">
        <v>2630.5899999999997</v>
      </c>
      <c r="D200" s="171">
        <v>6400</v>
      </c>
      <c r="E200" s="171">
        <v>19000</v>
      </c>
      <c r="F200" s="171">
        <v>6447.46</v>
      </c>
      <c r="G200" s="177">
        <f t="shared" si="32"/>
        <v>2.4500000000000002</v>
      </c>
      <c r="H200" s="177">
        <f t="shared" si="33"/>
        <v>0.34</v>
      </c>
      <c r="J200" s="149"/>
      <c r="K200" s="149"/>
    </row>
    <row r="201" spans="1:11" x14ac:dyDescent="0.25">
      <c r="A201" s="169" t="s">
        <v>602</v>
      </c>
      <c r="B201" s="164" t="s">
        <v>244</v>
      </c>
      <c r="C201" s="171">
        <v>19216.870000000003</v>
      </c>
      <c r="D201" s="171">
        <v>36700</v>
      </c>
      <c r="E201" s="171">
        <v>90000</v>
      </c>
      <c r="F201" s="171">
        <v>48632.36</v>
      </c>
      <c r="G201" s="177">
        <f t="shared" ref="G201:G264" si="44">ROUND(F201/C201,2)</f>
        <v>2.5299999999999998</v>
      </c>
      <c r="H201" s="177">
        <f t="shared" ref="H201:H264" si="45">ROUND(F201/E201,2)</f>
        <v>0.54</v>
      </c>
      <c r="J201" s="149"/>
      <c r="K201" s="149"/>
    </row>
    <row r="202" spans="1:11" x14ac:dyDescent="0.25">
      <c r="A202" s="169" t="s">
        <v>603</v>
      </c>
      <c r="B202" s="164" t="s">
        <v>443</v>
      </c>
      <c r="C202" s="171">
        <v>43806.31</v>
      </c>
      <c r="D202" s="171">
        <v>35400</v>
      </c>
      <c r="E202" s="171">
        <v>15000</v>
      </c>
      <c r="F202" s="171">
        <v>0</v>
      </c>
      <c r="G202" s="177">
        <f t="shared" si="44"/>
        <v>0</v>
      </c>
      <c r="H202" s="177">
        <f t="shared" si="45"/>
        <v>0</v>
      </c>
      <c r="J202" s="149"/>
      <c r="K202" s="149"/>
    </row>
    <row r="203" spans="1:11" x14ac:dyDescent="0.25">
      <c r="A203" s="169" t="s">
        <v>604</v>
      </c>
      <c r="B203" s="164" t="s">
        <v>364</v>
      </c>
      <c r="C203" s="171">
        <v>0</v>
      </c>
      <c r="D203" s="171">
        <v>0</v>
      </c>
      <c r="E203" s="171">
        <v>0</v>
      </c>
      <c r="F203" s="171">
        <v>0</v>
      </c>
      <c r="G203" s="177" t="e">
        <f t="shared" si="44"/>
        <v>#DIV/0!</v>
      </c>
      <c r="H203" s="177" t="e">
        <f t="shared" si="45"/>
        <v>#DIV/0!</v>
      </c>
      <c r="J203" s="149"/>
      <c r="K203" s="149"/>
    </row>
    <row r="204" spans="1:11" x14ac:dyDescent="0.25">
      <c r="A204" s="169" t="s">
        <v>605</v>
      </c>
      <c r="B204" s="164" t="s">
        <v>453</v>
      </c>
      <c r="C204" s="171">
        <v>3226.59</v>
      </c>
      <c r="D204" s="171">
        <v>800</v>
      </c>
      <c r="E204" s="171">
        <v>12000</v>
      </c>
      <c r="F204" s="171">
        <v>4737.21</v>
      </c>
      <c r="G204" s="177">
        <f t="shared" si="44"/>
        <v>1.47</v>
      </c>
      <c r="H204" s="177">
        <f t="shared" si="45"/>
        <v>0.39</v>
      </c>
      <c r="J204" s="149"/>
      <c r="K204" s="149"/>
    </row>
    <row r="205" spans="1:11" x14ac:dyDescent="0.25">
      <c r="A205" s="169" t="s">
        <v>606</v>
      </c>
      <c r="B205" s="164" t="s">
        <v>607</v>
      </c>
      <c r="C205" s="171">
        <v>8625.4500000000007</v>
      </c>
      <c r="D205" s="171">
        <v>11200</v>
      </c>
      <c r="E205" s="171">
        <v>11200</v>
      </c>
      <c r="F205" s="171">
        <v>28469.75</v>
      </c>
      <c r="G205" s="177">
        <f t="shared" si="44"/>
        <v>3.3</v>
      </c>
      <c r="H205" s="177">
        <f t="shared" si="45"/>
        <v>2.54</v>
      </c>
      <c r="J205" s="149"/>
      <c r="K205" s="149"/>
    </row>
    <row r="206" spans="1:11" x14ac:dyDescent="0.25">
      <c r="A206" s="169" t="s">
        <v>249</v>
      </c>
      <c r="B206" s="164" t="s">
        <v>250</v>
      </c>
      <c r="C206" s="165">
        <f>SUM(C207:C208)</f>
        <v>26682.89</v>
      </c>
      <c r="D206" s="165">
        <f t="shared" ref="D206:F206" si="46">SUM(D207:D208)</f>
        <v>2800</v>
      </c>
      <c r="E206" s="165">
        <f t="shared" si="46"/>
        <v>28000</v>
      </c>
      <c r="F206" s="165">
        <f t="shared" si="46"/>
        <v>4281.84</v>
      </c>
      <c r="G206" s="175">
        <f t="shared" si="44"/>
        <v>0.16</v>
      </c>
      <c r="H206" s="175">
        <f t="shared" si="45"/>
        <v>0.15</v>
      </c>
      <c r="J206" s="172"/>
      <c r="K206" s="149"/>
    </row>
    <row r="207" spans="1:11" x14ac:dyDescent="0.25">
      <c r="A207" s="169" t="s">
        <v>608</v>
      </c>
      <c r="B207" s="164" t="s">
        <v>252</v>
      </c>
      <c r="C207" s="173">
        <v>26682.89</v>
      </c>
      <c r="D207" s="173">
        <v>2800</v>
      </c>
      <c r="E207" s="173">
        <v>23000</v>
      </c>
      <c r="F207" s="173">
        <v>2609.5</v>
      </c>
      <c r="G207" s="177">
        <f t="shared" si="44"/>
        <v>0.1</v>
      </c>
      <c r="H207" s="177">
        <f t="shared" si="45"/>
        <v>0.11</v>
      </c>
      <c r="J207" s="149"/>
      <c r="K207" s="149"/>
    </row>
    <row r="208" spans="1:11" x14ac:dyDescent="0.25">
      <c r="A208" s="169" t="s">
        <v>609</v>
      </c>
      <c r="B208" s="164" t="s">
        <v>479</v>
      </c>
      <c r="C208" s="173">
        <v>0</v>
      </c>
      <c r="D208" s="173">
        <v>0</v>
      </c>
      <c r="E208" s="173">
        <v>5000</v>
      </c>
      <c r="F208" s="173">
        <v>1672.34</v>
      </c>
      <c r="G208" s="177" t="e">
        <f t="shared" si="44"/>
        <v>#DIV/0!</v>
      </c>
      <c r="H208" s="177">
        <f t="shared" si="45"/>
        <v>0.33</v>
      </c>
      <c r="J208" s="149"/>
      <c r="K208" s="149"/>
    </row>
    <row r="209" spans="1:11" x14ac:dyDescent="0.25">
      <c r="A209" s="167" t="s">
        <v>60</v>
      </c>
      <c r="B209" s="164" t="s">
        <v>61</v>
      </c>
      <c r="C209" s="165">
        <f>C210+C248+C261</f>
        <v>2896224.21</v>
      </c>
      <c r="D209" s="165">
        <f>D210+D248+D261</f>
        <v>3331600</v>
      </c>
      <c r="E209" s="165">
        <f>E210+E248+E261</f>
        <v>2530063</v>
      </c>
      <c r="F209" s="165">
        <f>F210+F248+F261</f>
        <v>1902954.5999999999</v>
      </c>
      <c r="G209" s="175">
        <f t="shared" si="44"/>
        <v>0.66</v>
      </c>
      <c r="H209" s="175">
        <f t="shared" si="45"/>
        <v>0.75</v>
      </c>
      <c r="J209" s="149"/>
      <c r="K209" s="149"/>
    </row>
    <row r="210" spans="1:11" x14ac:dyDescent="0.25">
      <c r="A210" s="168" t="s">
        <v>81</v>
      </c>
      <c r="B210" s="164" t="s">
        <v>82</v>
      </c>
      <c r="C210" s="170">
        <f>C211+C215+C241+C246</f>
        <v>2745987.02</v>
      </c>
      <c r="D210" s="170">
        <f t="shared" ref="D210:F210" si="47">D211+D215+D241+D246</f>
        <v>2922200</v>
      </c>
      <c r="E210" s="170">
        <f t="shared" si="47"/>
        <v>2442063</v>
      </c>
      <c r="F210" s="170">
        <f t="shared" si="47"/>
        <v>1879143.5299999998</v>
      </c>
      <c r="G210" s="175">
        <f t="shared" si="44"/>
        <v>0.68</v>
      </c>
      <c r="H210" s="175">
        <f t="shared" si="45"/>
        <v>0.77</v>
      </c>
      <c r="J210" s="149"/>
      <c r="K210" s="149"/>
    </row>
    <row r="211" spans="1:11" x14ac:dyDescent="0.25">
      <c r="A211" s="169" t="s">
        <v>83</v>
      </c>
      <c r="B211" s="164" t="s">
        <v>84</v>
      </c>
      <c r="C211" s="170">
        <f>SUM(C212:C214)</f>
        <v>1205441.75</v>
      </c>
      <c r="D211" s="170">
        <f t="shared" ref="D211:F211" si="48">SUM(D212:D214)</f>
        <v>1348000</v>
      </c>
      <c r="E211" s="170">
        <f t="shared" si="48"/>
        <v>821200</v>
      </c>
      <c r="F211" s="170">
        <f t="shared" si="48"/>
        <v>731527.17999999993</v>
      </c>
      <c r="G211" s="175">
        <f t="shared" si="44"/>
        <v>0.61</v>
      </c>
      <c r="H211" s="175">
        <f t="shared" si="45"/>
        <v>0.89</v>
      </c>
    </row>
    <row r="212" spans="1:11" x14ac:dyDescent="0.25">
      <c r="A212" s="169" t="s">
        <v>561</v>
      </c>
      <c r="B212" s="164" t="s">
        <v>88</v>
      </c>
      <c r="C212" s="173">
        <v>1043907.08</v>
      </c>
      <c r="D212" s="173">
        <v>1157200</v>
      </c>
      <c r="E212" s="173">
        <v>700000</v>
      </c>
      <c r="F212" s="173">
        <v>629250.11</v>
      </c>
      <c r="G212" s="177">
        <f t="shared" si="44"/>
        <v>0.6</v>
      </c>
      <c r="H212" s="177">
        <f t="shared" si="45"/>
        <v>0.9</v>
      </c>
      <c r="J212" s="149"/>
      <c r="K212" s="149"/>
    </row>
    <row r="213" spans="1:11" x14ac:dyDescent="0.25">
      <c r="A213" s="169" t="s">
        <v>563</v>
      </c>
      <c r="B213" s="164" t="s">
        <v>92</v>
      </c>
      <c r="C213" s="173">
        <v>796.33</v>
      </c>
      <c r="D213" s="173">
        <v>1200</v>
      </c>
      <c r="E213" s="173">
        <v>1200</v>
      </c>
      <c r="F213" s="173">
        <v>0</v>
      </c>
      <c r="G213" s="177">
        <f t="shared" si="44"/>
        <v>0</v>
      </c>
      <c r="H213" s="177">
        <f t="shared" si="45"/>
        <v>0</v>
      </c>
      <c r="J213" s="149"/>
      <c r="K213" s="149"/>
    </row>
    <row r="214" spans="1:11" x14ac:dyDescent="0.25">
      <c r="A214" s="169" t="s">
        <v>564</v>
      </c>
      <c r="B214" s="164" t="s">
        <v>97</v>
      </c>
      <c r="C214" s="173">
        <v>160738.34</v>
      </c>
      <c r="D214" s="173">
        <v>189600</v>
      </c>
      <c r="E214" s="173">
        <v>120000</v>
      </c>
      <c r="F214" s="173">
        <v>102277.07</v>
      </c>
      <c r="G214" s="177">
        <f t="shared" si="44"/>
        <v>0.64</v>
      </c>
      <c r="H214" s="177">
        <f t="shared" si="45"/>
        <v>0.85</v>
      </c>
      <c r="J214" s="149"/>
      <c r="K214" s="149"/>
    </row>
    <row r="215" spans="1:11" x14ac:dyDescent="0.25">
      <c r="A215" s="169" t="s">
        <v>98</v>
      </c>
      <c r="B215" s="164" t="s">
        <v>99</v>
      </c>
      <c r="C215" s="170">
        <f>SUM(C216:C240)</f>
        <v>1465108.1600000001</v>
      </c>
      <c r="D215" s="170">
        <f t="shared" ref="D215:F215" si="49">SUM(D216:D240)</f>
        <v>1475200</v>
      </c>
      <c r="E215" s="170">
        <f t="shared" si="49"/>
        <v>1513200</v>
      </c>
      <c r="F215" s="170">
        <f t="shared" si="49"/>
        <v>1044170.8899999999</v>
      </c>
      <c r="G215" s="175">
        <f t="shared" si="44"/>
        <v>0.71</v>
      </c>
      <c r="H215" s="175">
        <f t="shared" si="45"/>
        <v>0.69</v>
      </c>
      <c r="J215" s="149"/>
      <c r="K215" s="149"/>
    </row>
    <row r="216" spans="1:11" x14ac:dyDescent="0.25">
      <c r="A216" s="169" t="s">
        <v>569</v>
      </c>
      <c r="B216" s="164" t="s">
        <v>103</v>
      </c>
      <c r="C216" s="171">
        <v>13830.95</v>
      </c>
      <c r="D216" s="171">
        <v>19600</v>
      </c>
      <c r="E216" s="171">
        <v>60000</v>
      </c>
      <c r="F216" s="171">
        <v>39886.51</v>
      </c>
      <c r="G216" s="177">
        <f t="shared" si="44"/>
        <v>2.88</v>
      </c>
      <c r="H216" s="177">
        <f t="shared" si="45"/>
        <v>0.66</v>
      </c>
      <c r="J216" s="149"/>
      <c r="K216" s="149"/>
    </row>
    <row r="217" spans="1:11" x14ac:dyDescent="0.25">
      <c r="A217" s="169" t="s">
        <v>565</v>
      </c>
      <c r="B217" s="164" t="s">
        <v>105</v>
      </c>
      <c r="C217" s="171">
        <v>1062.01</v>
      </c>
      <c r="D217" s="171">
        <v>1600</v>
      </c>
      <c r="E217" s="171">
        <v>2000</v>
      </c>
      <c r="F217" s="171">
        <v>1672.55</v>
      </c>
      <c r="G217" s="177">
        <f t="shared" si="44"/>
        <v>1.57</v>
      </c>
      <c r="H217" s="177">
        <f t="shared" si="45"/>
        <v>0.84</v>
      </c>
      <c r="J217" s="149"/>
      <c r="K217" s="149"/>
    </row>
    <row r="218" spans="1:11" x14ac:dyDescent="0.25">
      <c r="A218" s="169" t="s">
        <v>570</v>
      </c>
      <c r="B218" s="164" t="s">
        <v>107</v>
      </c>
      <c r="C218" s="171">
        <v>5085.5199999999995</v>
      </c>
      <c r="D218" s="171">
        <v>5900</v>
      </c>
      <c r="E218" s="171">
        <v>5900</v>
      </c>
      <c r="F218" s="171">
        <v>2163.4499999999998</v>
      </c>
      <c r="G218" s="177">
        <f t="shared" si="44"/>
        <v>0.43</v>
      </c>
      <c r="H218" s="177">
        <f t="shared" si="45"/>
        <v>0.37</v>
      </c>
      <c r="J218" s="149"/>
      <c r="K218" s="149"/>
    </row>
    <row r="219" spans="1:11" x14ac:dyDescent="0.25">
      <c r="A219" s="169" t="s">
        <v>571</v>
      </c>
      <c r="B219" s="164" t="s">
        <v>109</v>
      </c>
      <c r="C219" s="171">
        <v>0</v>
      </c>
      <c r="D219" s="171">
        <v>0</v>
      </c>
      <c r="E219" s="171">
        <v>0</v>
      </c>
      <c r="F219" s="171">
        <v>0</v>
      </c>
      <c r="G219" s="177" t="e">
        <f t="shared" si="44"/>
        <v>#DIV/0!</v>
      </c>
      <c r="H219" s="177" t="e">
        <f t="shared" si="45"/>
        <v>#DIV/0!</v>
      </c>
      <c r="J219" s="149"/>
      <c r="K219" s="149"/>
    </row>
    <row r="220" spans="1:11" x14ac:dyDescent="0.25">
      <c r="A220" s="169" t="s">
        <v>572</v>
      </c>
      <c r="B220" s="164" t="s">
        <v>113</v>
      </c>
      <c r="C220" s="171">
        <v>4639.1500000000005</v>
      </c>
      <c r="D220" s="171">
        <v>3900</v>
      </c>
      <c r="E220" s="171">
        <v>12000</v>
      </c>
      <c r="F220" s="171">
        <v>959.43000000000006</v>
      </c>
      <c r="G220" s="177">
        <f t="shared" si="44"/>
        <v>0.21</v>
      </c>
      <c r="H220" s="177">
        <f t="shared" si="45"/>
        <v>0.08</v>
      </c>
      <c r="J220" s="149"/>
      <c r="K220" s="149"/>
    </row>
    <row r="221" spans="1:11" x14ac:dyDescent="0.25">
      <c r="A221" s="169" t="s">
        <v>573</v>
      </c>
      <c r="B221" s="164" t="s">
        <v>384</v>
      </c>
      <c r="C221" s="171">
        <v>51224.180000000008</v>
      </c>
      <c r="D221" s="171">
        <v>19800</v>
      </c>
      <c r="E221" s="171">
        <v>25000</v>
      </c>
      <c r="F221" s="171">
        <v>1565.44</v>
      </c>
      <c r="G221" s="177">
        <f t="shared" si="44"/>
        <v>0.03</v>
      </c>
      <c r="H221" s="177">
        <f t="shared" si="45"/>
        <v>0.06</v>
      </c>
      <c r="J221" s="149"/>
      <c r="K221" s="149"/>
    </row>
    <row r="222" spans="1:11" x14ac:dyDescent="0.25">
      <c r="A222" s="169" t="s">
        <v>574</v>
      </c>
      <c r="B222" s="164" t="s">
        <v>115</v>
      </c>
      <c r="C222" s="171">
        <v>467811.26</v>
      </c>
      <c r="D222" s="171">
        <v>470300</v>
      </c>
      <c r="E222" s="171">
        <v>350000</v>
      </c>
      <c r="F222" s="171">
        <v>258227.79999999996</v>
      </c>
      <c r="G222" s="177">
        <f t="shared" si="44"/>
        <v>0.55000000000000004</v>
      </c>
      <c r="H222" s="177">
        <f t="shared" si="45"/>
        <v>0.74</v>
      </c>
      <c r="J222" s="149"/>
      <c r="K222" s="149"/>
    </row>
    <row r="223" spans="1:11" x14ac:dyDescent="0.25">
      <c r="A223" s="169" t="s">
        <v>575</v>
      </c>
      <c r="B223" s="164" t="s">
        <v>117</v>
      </c>
      <c r="C223" s="171">
        <v>2832.8199999999997</v>
      </c>
      <c r="D223" s="171">
        <v>4200</v>
      </c>
      <c r="E223" s="171">
        <v>2000</v>
      </c>
      <c r="F223" s="171">
        <v>0</v>
      </c>
      <c r="G223" s="177">
        <f t="shared" si="44"/>
        <v>0</v>
      </c>
      <c r="H223" s="177">
        <f t="shared" si="45"/>
        <v>0</v>
      </c>
      <c r="J223" s="149"/>
      <c r="K223" s="149"/>
    </row>
    <row r="224" spans="1:11" x14ac:dyDescent="0.25">
      <c r="A224" s="169" t="s">
        <v>576</v>
      </c>
      <c r="B224" s="164" t="s">
        <v>119</v>
      </c>
      <c r="C224" s="171">
        <v>574.46</v>
      </c>
      <c r="D224" s="171">
        <v>900</v>
      </c>
      <c r="E224" s="171">
        <v>900</v>
      </c>
      <c r="F224" s="171">
        <v>0</v>
      </c>
      <c r="G224" s="177">
        <f t="shared" si="44"/>
        <v>0</v>
      </c>
      <c r="H224" s="177">
        <f t="shared" si="45"/>
        <v>0</v>
      </c>
      <c r="J224" s="149"/>
      <c r="K224" s="149"/>
    </row>
    <row r="225" spans="1:11" x14ac:dyDescent="0.25">
      <c r="A225" s="169" t="s">
        <v>577</v>
      </c>
      <c r="B225" s="164" t="s">
        <v>121</v>
      </c>
      <c r="C225" s="171">
        <v>609.47</v>
      </c>
      <c r="D225" s="171">
        <v>800</v>
      </c>
      <c r="E225" s="171">
        <v>500</v>
      </c>
      <c r="F225" s="171">
        <v>0</v>
      </c>
      <c r="G225" s="177">
        <f t="shared" si="44"/>
        <v>0</v>
      </c>
      <c r="H225" s="177">
        <f t="shared" si="45"/>
        <v>0</v>
      </c>
      <c r="J225" s="149"/>
      <c r="K225" s="149"/>
    </row>
    <row r="226" spans="1:11" x14ac:dyDescent="0.25">
      <c r="A226" s="169" t="s">
        <v>578</v>
      </c>
      <c r="B226" s="164" t="s">
        <v>125</v>
      </c>
      <c r="C226" s="171">
        <v>58275.35</v>
      </c>
      <c r="D226" s="171">
        <v>48500</v>
      </c>
      <c r="E226" s="171">
        <v>48500</v>
      </c>
      <c r="F226" s="171">
        <v>37563.089999999997</v>
      </c>
      <c r="G226" s="177">
        <f t="shared" si="44"/>
        <v>0.64</v>
      </c>
      <c r="H226" s="177">
        <f t="shared" si="45"/>
        <v>0.77</v>
      </c>
      <c r="J226" s="149"/>
      <c r="K226" s="149"/>
    </row>
    <row r="227" spans="1:11" x14ac:dyDescent="0.25">
      <c r="A227" s="169" t="s">
        <v>579</v>
      </c>
      <c r="B227" s="164" t="s">
        <v>127</v>
      </c>
      <c r="C227" s="171">
        <v>62792.65</v>
      </c>
      <c r="D227" s="171">
        <v>47300</v>
      </c>
      <c r="E227" s="171">
        <v>29000</v>
      </c>
      <c r="F227" s="171">
        <v>0</v>
      </c>
      <c r="G227" s="177">
        <f t="shared" si="44"/>
        <v>0</v>
      </c>
      <c r="H227" s="177">
        <f t="shared" si="45"/>
        <v>0</v>
      </c>
      <c r="J227" s="149"/>
      <c r="K227" s="149"/>
    </row>
    <row r="228" spans="1:11" x14ac:dyDescent="0.25">
      <c r="A228" s="169" t="s">
        <v>580</v>
      </c>
      <c r="B228" s="164" t="s">
        <v>129</v>
      </c>
      <c r="C228" s="171">
        <v>5137.2000000000007</v>
      </c>
      <c r="D228" s="171">
        <v>16800</v>
      </c>
      <c r="E228" s="171">
        <v>40000</v>
      </c>
      <c r="F228" s="171">
        <v>0</v>
      </c>
      <c r="G228" s="177">
        <f t="shared" si="44"/>
        <v>0</v>
      </c>
      <c r="H228" s="177">
        <f t="shared" si="45"/>
        <v>0</v>
      </c>
      <c r="J228" s="149"/>
      <c r="K228" s="149"/>
    </row>
    <row r="229" spans="1:11" x14ac:dyDescent="0.25">
      <c r="A229" s="169" t="s">
        <v>581</v>
      </c>
      <c r="B229" s="164" t="s">
        <v>131</v>
      </c>
      <c r="C229" s="171">
        <v>36455.18</v>
      </c>
      <c r="D229" s="171">
        <v>57500</v>
      </c>
      <c r="E229" s="171">
        <v>50000</v>
      </c>
      <c r="F229" s="171">
        <v>40621.03</v>
      </c>
      <c r="G229" s="177">
        <f t="shared" si="44"/>
        <v>1.1100000000000001</v>
      </c>
      <c r="H229" s="177">
        <f t="shared" si="45"/>
        <v>0.81</v>
      </c>
      <c r="J229" s="149"/>
      <c r="K229" s="149"/>
    </row>
    <row r="230" spans="1:11" x14ac:dyDescent="0.25">
      <c r="A230" s="169" t="s">
        <v>582</v>
      </c>
      <c r="B230" s="164" t="s">
        <v>133</v>
      </c>
      <c r="C230" s="171">
        <v>97499.21</v>
      </c>
      <c r="D230" s="171">
        <v>75500</v>
      </c>
      <c r="E230" s="171">
        <v>55000</v>
      </c>
      <c r="F230" s="171">
        <v>44742.73</v>
      </c>
      <c r="G230" s="177">
        <f t="shared" si="44"/>
        <v>0.46</v>
      </c>
      <c r="H230" s="177">
        <f t="shared" si="45"/>
        <v>0.81</v>
      </c>
      <c r="J230" s="149"/>
      <c r="K230" s="149"/>
    </row>
    <row r="231" spans="1:11" x14ac:dyDescent="0.25">
      <c r="A231" s="169" t="s">
        <v>567</v>
      </c>
      <c r="B231" s="164" t="s">
        <v>135</v>
      </c>
      <c r="C231" s="171">
        <v>80299.95</v>
      </c>
      <c r="D231" s="171">
        <v>70100</v>
      </c>
      <c r="E231" s="171">
        <v>80000</v>
      </c>
      <c r="F231" s="171">
        <v>54832.319999999992</v>
      </c>
      <c r="G231" s="177">
        <f t="shared" si="44"/>
        <v>0.68</v>
      </c>
      <c r="H231" s="177">
        <f t="shared" si="45"/>
        <v>0.69</v>
      </c>
      <c r="J231" s="149"/>
      <c r="K231" s="149"/>
    </row>
    <row r="232" spans="1:11" x14ac:dyDescent="0.25">
      <c r="A232" s="169" t="s">
        <v>583</v>
      </c>
      <c r="B232" s="164" t="s">
        <v>137</v>
      </c>
      <c r="C232" s="171">
        <v>418115.43000000011</v>
      </c>
      <c r="D232" s="171">
        <v>477800</v>
      </c>
      <c r="E232" s="171">
        <v>550000</v>
      </c>
      <c r="F232" s="171">
        <v>395411.85</v>
      </c>
      <c r="G232" s="177">
        <f t="shared" si="44"/>
        <v>0.95</v>
      </c>
      <c r="H232" s="177">
        <f t="shared" si="45"/>
        <v>0.72</v>
      </c>
      <c r="J232" s="149"/>
      <c r="K232" s="149"/>
    </row>
    <row r="233" spans="1:11" x14ac:dyDescent="0.25">
      <c r="A233" s="169" t="s">
        <v>584</v>
      </c>
      <c r="B233" s="164" t="s">
        <v>139</v>
      </c>
      <c r="C233" s="171">
        <v>35796.200000000004</v>
      </c>
      <c r="D233" s="171">
        <v>37400</v>
      </c>
      <c r="E233" s="171">
        <v>37400</v>
      </c>
      <c r="F233" s="171">
        <v>28569.86</v>
      </c>
      <c r="G233" s="177">
        <f t="shared" si="44"/>
        <v>0.8</v>
      </c>
      <c r="H233" s="177">
        <f t="shared" si="45"/>
        <v>0.76</v>
      </c>
      <c r="J233" s="149"/>
      <c r="K233" s="149"/>
    </row>
    <row r="234" spans="1:11" x14ac:dyDescent="0.25">
      <c r="A234" s="169" t="s">
        <v>585</v>
      </c>
      <c r="B234" s="164" t="s">
        <v>141</v>
      </c>
      <c r="C234" s="171">
        <v>108612.60999999999</v>
      </c>
      <c r="D234" s="171">
        <v>95800</v>
      </c>
      <c r="E234" s="171">
        <v>140000</v>
      </c>
      <c r="F234" s="171">
        <v>118442.32</v>
      </c>
      <c r="G234" s="177">
        <f t="shared" si="44"/>
        <v>1.0900000000000001</v>
      </c>
      <c r="H234" s="177">
        <f t="shared" si="45"/>
        <v>0.85</v>
      </c>
      <c r="J234" s="149"/>
      <c r="K234" s="149"/>
    </row>
    <row r="235" spans="1:11" x14ac:dyDescent="0.25">
      <c r="A235" s="169" t="s">
        <v>586</v>
      </c>
      <c r="B235" s="164" t="s">
        <v>143</v>
      </c>
      <c r="C235" s="171">
        <v>3702.79</v>
      </c>
      <c r="D235" s="171">
        <v>5600</v>
      </c>
      <c r="E235" s="171">
        <v>3000</v>
      </c>
      <c r="F235" s="171">
        <v>1967.4</v>
      </c>
      <c r="G235" s="177">
        <f t="shared" si="44"/>
        <v>0.53</v>
      </c>
      <c r="H235" s="177">
        <f t="shared" si="45"/>
        <v>0.66</v>
      </c>
      <c r="J235" s="149"/>
      <c r="K235" s="149"/>
    </row>
    <row r="236" spans="1:11" x14ac:dyDescent="0.25">
      <c r="A236" s="169" t="s">
        <v>587</v>
      </c>
      <c r="B236" s="164" t="s">
        <v>150</v>
      </c>
      <c r="C236" s="171">
        <v>0</v>
      </c>
      <c r="D236" s="171">
        <v>0</v>
      </c>
      <c r="E236" s="171">
        <v>0</v>
      </c>
      <c r="F236" s="171">
        <v>0</v>
      </c>
      <c r="G236" s="177" t="e">
        <f t="shared" si="44"/>
        <v>#DIV/0!</v>
      </c>
      <c r="H236" s="177" t="e">
        <f t="shared" si="45"/>
        <v>#DIV/0!</v>
      </c>
      <c r="J236" s="149"/>
      <c r="K236" s="149"/>
    </row>
    <row r="237" spans="1:11" x14ac:dyDescent="0.25">
      <c r="A237" s="169" t="s">
        <v>588</v>
      </c>
      <c r="B237" s="164" t="s">
        <v>152</v>
      </c>
      <c r="C237" s="171">
        <v>4052.99</v>
      </c>
      <c r="D237" s="171">
        <v>6200</v>
      </c>
      <c r="E237" s="171">
        <v>20000</v>
      </c>
      <c r="F237" s="171">
        <v>16899.12</v>
      </c>
      <c r="G237" s="177">
        <f t="shared" si="44"/>
        <v>4.17</v>
      </c>
      <c r="H237" s="177">
        <f t="shared" si="45"/>
        <v>0.84</v>
      </c>
      <c r="J237" s="149"/>
      <c r="K237" s="149"/>
    </row>
    <row r="238" spans="1:11" x14ac:dyDescent="0.25">
      <c r="A238" s="169" t="s">
        <v>589</v>
      </c>
      <c r="B238" s="164" t="s">
        <v>590</v>
      </c>
      <c r="C238" s="171">
        <v>1150.5100000000002</v>
      </c>
      <c r="D238" s="171">
        <v>1300</v>
      </c>
      <c r="E238" s="171">
        <v>500</v>
      </c>
      <c r="F238" s="171">
        <v>260</v>
      </c>
      <c r="G238" s="177">
        <f t="shared" si="44"/>
        <v>0.23</v>
      </c>
      <c r="H238" s="177">
        <f t="shared" si="45"/>
        <v>0.52</v>
      </c>
      <c r="J238" s="149"/>
      <c r="K238" s="149"/>
    </row>
    <row r="239" spans="1:11" x14ac:dyDescent="0.25">
      <c r="A239" s="169" t="s">
        <v>568</v>
      </c>
      <c r="B239" s="164" t="s">
        <v>156</v>
      </c>
      <c r="C239" s="171">
        <v>510.33</v>
      </c>
      <c r="D239" s="171">
        <v>800</v>
      </c>
      <c r="E239" s="171">
        <v>500</v>
      </c>
      <c r="F239" s="171">
        <v>140</v>
      </c>
      <c r="G239" s="177">
        <f t="shared" si="44"/>
        <v>0.27</v>
      </c>
      <c r="H239" s="177">
        <f t="shared" si="45"/>
        <v>0.28000000000000003</v>
      </c>
      <c r="J239" s="149"/>
      <c r="K239" s="149"/>
    </row>
    <row r="240" spans="1:11" x14ac:dyDescent="0.25">
      <c r="A240" s="169" t="s">
        <v>591</v>
      </c>
      <c r="B240" s="164" t="s">
        <v>146</v>
      </c>
      <c r="C240" s="171">
        <v>5037.9399999999996</v>
      </c>
      <c r="D240" s="171">
        <v>7600</v>
      </c>
      <c r="E240" s="171">
        <v>1000</v>
      </c>
      <c r="F240" s="171">
        <v>245.99</v>
      </c>
      <c r="G240" s="177">
        <f t="shared" si="44"/>
        <v>0.05</v>
      </c>
      <c r="H240" s="177">
        <f t="shared" si="45"/>
        <v>0.25</v>
      </c>
      <c r="J240" s="149"/>
      <c r="K240" s="149"/>
    </row>
    <row r="241" spans="1:11" x14ac:dyDescent="0.25">
      <c r="A241" s="169" t="s">
        <v>160</v>
      </c>
      <c r="B241" s="164" t="s">
        <v>161</v>
      </c>
      <c r="C241" s="170">
        <f>SUM(C242:C245)</f>
        <v>4757.9799999999996</v>
      </c>
      <c r="D241" s="170">
        <f t="shared" ref="D241:F241" si="50">SUM(D242:D245)</f>
        <v>3000</v>
      </c>
      <c r="E241" s="170">
        <f t="shared" si="50"/>
        <v>13300</v>
      </c>
      <c r="F241" s="170">
        <f t="shared" si="50"/>
        <v>9082.6299999999992</v>
      </c>
      <c r="G241" s="175">
        <f t="shared" si="44"/>
        <v>1.91</v>
      </c>
      <c r="H241" s="175">
        <f t="shared" si="45"/>
        <v>0.68</v>
      </c>
      <c r="J241" s="149"/>
      <c r="K241" s="149"/>
    </row>
    <row r="242" spans="1:11" x14ac:dyDescent="0.25">
      <c r="A242" s="169" t="s">
        <v>592</v>
      </c>
      <c r="B242" s="164" t="s">
        <v>165</v>
      </c>
      <c r="C242" s="173">
        <v>2057.87</v>
      </c>
      <c r="D242" s="173">
        <v>2900</v>
      </c>
      <c r="E242" s="173">
        <v>1200</v>
      </c>
      <c r="F242" s="173">
        <v>829.23</v>
      </c>
      <c r="G242" s="177">
        <f t="shared" si="44"/>
        <v>0.4</v>
      </c>
      <c r="H242" s="177">
        <f t="shared" si="45"/>
        <v>0.69</v>
      </c>
      <c r="J242" s="149"/>
      <c r="K242" s="149"/>
    </row>
    <row r="243" spans="1:11" x14ac:dyDescent="0.25">
      <c r="A243" s="169" t="s">
        <v>593</v>
      </c>
      <c r="B243" s="164" t="s">
        <v>594</v>
      </c>
      <c r="C243" s="173">
        <v>2610.46</v>
      </c>
      <c r="D243" s="173">
        <v>0</v>
      </c>
      <c r="E243" s="173">
        <v>12000</v>
      </c>
      <c r="F243" s="173">
        <v>8253.4</v>
      </c>
      <c r="G243" s="177">
        <f t="shared" si="44"/>
        <v>3.16</v>
      </c>
      <c r="H243" s="177">
        <f t="shared" si="45"/>
        <v>0.69</v>
      </c>
      <c r="J243" s="149"/>
      <c r="K243" s="149"/>
    </row>
    <row r="244" spans="1:11" x14ac:dyDescent="0.25">
      <c r="A244" s="169" t="s">
        <v>595</v>
      </c>
      <c r="B244" s="164" t="s">
        <v>394</v>
      </c>
      <c r="C244" s="173">
        <v>89.65</v>
      </c>
      <c r="D244" s="173">
        <v>100</v>
      </c>
      <c r="E244" s="173">
        <v>100</v>
      </c>
      <c r="F244" s="173">
        <v>0</v>
      </c>
      <c r="G244" s="177">
        <f t="shared" si="44"/>
        <v>0</v>
      </c>
      <c r="H244" s="177">
        <f t="shared" si="45"/>
        <v>0</v>
      </c>
      <c r="J244" s="149"/>
      <c r="K244" s="149"/>
    </row>
    <row r="245" spans="1:11" x14ac:dyDescent="0.25">
      <c r="A245" s="169" t="s">
        <v>596</v>
      </c>
      <c r="B245" s="164" t="s">
        <v>396</v>
      </c>
      <c r="C245" s="173">
        <v>0</v>
      </c>
      <c r="D245" s="173">
        <v>0</v>
      </c>
      <c r="E245" s="173">
        <v>0</v>
      </c>
      <c r="F245" s="173">
        <v>0</v>
      </c>
      <c r="G245" s="177" t="e">
        <f t="shared" si="44"/>
        <v>#DIV/0!</v>
      </c>
      <c r="H245" s="177" t="e">
        <f t="shared" si="45"/>
        <v>#DIV/0!</v>
      </c>
      <c r="J245" s="149"/>
      <c r="K245" s="149"/>
    </row>
    <row r="246" spans="1:11" x14ac:dyDescent="0.25">
      <c r="A246" s="169" t="s">
        <v>175</v>
      </c>
      <c r="B246" s="164" t="s">
        <v>176</v>
      </c>
      <c r="C246" s="170">
        <f>C247</f>
        <v>70679.13</v>
      </c>
      <c r="D246" s="170">
        <f t="shared" ref="D246:F246" si="51">D247</f>
        <v>96000</v>
      </c>
      <c r="E246" s="170">
        <f t="shared" si="51"/>
        <v>94363</v>
      </c>
      <c r="F246" s="170">
        <f t="shared" si="51"/>
        <v>94362.83</v>
      </c>
      <c r="G246" s="175">
        <f t="shared" si="44"/>
        <v>1.34</v>
      </c>
      <c r="H246" s="175">
        <f t="shared" si="45"/>
        <v>1</v>
      </c>
      <c r="J246" s="149"/>
      <c r="K246" s="149"/>
    </row>
    <row r="247" spans="1:11" x14ac:dyDescent="0.25">
      <c r="A247" s="169" t="s">
        <v>597</v>
      </c>
      <c r="B247" s="164" t="s">
        <v>598</v>
      </c>
      <c r="C247" s="173">
        <v>70679.13</v>
      </c>
      <c r="D247" s="173">
        <v>96000</v>
      </c>
      <c r="E247" s="173">
        <v>94363</v>
      </c>
      <c r="F247" s="173">
        <v>94362.83</v>
      </c>
      <c r="G247" s="177">
        <f t="shared" si="44"/>
        <v>1.34</v>
      </c>
      <c r="H247" s="177">
        <f t="shared" si="45"/>
        <v>1</v>
      </c>
      <c r="J247" s="149"/>
      <c r="K247" s="149"/>
    </row>
    <row r="248" spans="1:11" x14ac:dyDescent="0.25">
      <c r="A248" s="168" t="s">
        <v>57</v>
      </c>
      <c r="B248" s="164" t="s">
        <v>227</v>
      </c>
      <c r="C248" s="170">
        <f>C249+C258</f>
        <v>100332.54</v>
      </c>
      <c r="D248" s="170">
        <f t="shared" ref="D248:F248" si="52">D249+D258</f>
        <v>409400</v>
      </c>
      <c r="E248" s="170">
        <f t="shared" si="52"/>
        <v>88000</v>
      </c>
      <c r="F248" s="170">
        <f t="shared" si="52"/>
        <v>23811.07</v>
      </c>
      <c r="G248" s="175">
        <f t="shared" si="44"/>
        <v>0.24</v>
      </c>
      <c r="H248" s="175">
        <f t="shared" si="45"/>
        <v>0.27</v>
      </c>
      <c r="J248" s="149"/>
      <c r="K248" s="149"/>
    </row>
    <row r="249" spans="1:11" x14ac:dyDescent="0.25">
      <c r="A249" s="169" t="s">
        <v>233</v>
      </c>
      <c r="B249" s="164" t="s">
        <v>234</v>
      </c>
      <c r="C249" s="170">
        <f>SUM(C250:C257)</f>
        <v>100332.54</v>
      </c>
      <c r="D249" s="170">
        <f t="shared" ref="D249:F249" si="53">SUM(D250:D257)</f>
        <v>32500</v>
      </c>
      <c r="E249" s="170">
        <f t="shared" si="53"/>
        <v>38000</v>
      </c>
      <c r="F249" s="170">
        <f t="shared" si="53"/>
        <v>23811.07</v>
      </c>
      <c r="G249" s="175">
        <f t="shared" si="44"/>
        <v>0.24</v>
      </c>
      <c r="H249" s="175">
        <f t="shared" si="45"/>
        <v>0.63</v>
      </c>
      <c r="J249" s="149"/>
      <c r="K249" s="149"/>
    </row>
    <row r="250" spans="1:11" x14ac:dyDescent="0.25">
      <c r="A250" s="169" t="s">
        <v>599</v>
      </c>
      <c r="B250" s="164" t="s">
        <v>242</v>
      </c>
      <c r="C250" s="171">
        <v>0</v>
      </c>
      <c r="D250" s="171">
        <v>5300</v>
      </c>
      <c r="E250" s="171">
        <v>10000</v>
      </c>
      <c r="F250" s="171">
        <v>6334.23</v>
      </c>
      <c r="G250" s="177" t="e">
        <f t="shared" si="44"/>
        <v>#DIV/0!</v>
      </c>
      <c r="H250" s="177">
        <f t="shared" si="45"/>
        <v>0.63</v>
      </c>
      <c r="J250" s="149"/>
      <c r="K250" s="149"/>
    </row>
    <row r="251" spans="1:11" x14ac:dyDescent="0.25">
      <c r="A251" s="169" t="s">
        <v>600</v>
      </c>
      <c r="B251" s="164" t="s">
        <v>439</v>
      </c>
      <c r="C251" s="171">
        <v>0</v>
      </c>
      <c r="D251" s="171">
        <v>10200</v>
      </c>
      <c r="E251" s="171">
        <v>1000</v>
      </c>
      <c r="F251" s="171">
        <v>0</v>
      </c>
      <c r="G251" s="177" t="e">
        <f t="shared" si="44"/>
        <v>#DIV/0!</v>
      </c>
      <c r="H251" s="177">
        <f t="shared" si="45"/>
        <v>0</v>
      </c>
      <c r="J251" s="149"/>
      <c r="K251" s="149"/>
    </row>
    <row r="252" spans="1:11" x14ac:dyDescent="0.25">
      <c r="A252" s="169" t="s">
        <v>601</v>
      </c>
      <c r="B252" s="164" t="s">
        <v>441</v>
      </c>
      <c r="C252" s="171">
        <v>841.53</v>
      </c>
      <c r="D252" s="171">
        <v>0</v>
      </c>
      <c r="E252" s="171">
        <v>2000</v>
      </c>
      <c r="F252" s="171">
        <v>755.65</v>
      </c>
      <c r="G252" s="177">
        <f t="shared" si="44"/>
        <v>0.9</v>
      </c>
      <c r="H252" s="177">
        <f t="shared" si="45"/>
        <v>0.38</v>
      </c>
      <c r="J252" s="149"/>
      <c r="K252" s="149"/>
    </row>
    <row r="253" spans="1:11" x14ac:dyDescent="0.25">
      <c r="A253" s="169" t="s">
        <v>602</v>
      </c>
      <c r="B253" s="164" t="s">
        <v>244</v>
      </c>
      <c r="C253" s="171">
        <v>99491.01</v>
      </c>
      <c r="D253" s="171">
        <v>17000</v>
      </c>
      <c r="E253" s="171">
        <v>25000</v>
      </c>
      <c r="F253" s="171">
        <v>16721.189999999999</v>
      </c>
      <c r="G253" s="177">
        <f t="shared" si="44"/>
        <v>0.17</v>
      </c>
      <c r="H253" s="177">
        <f t="shared" si="45"/>
        <v>0.67</v>
      </c>
      <c r="J253" s="149"/>
      <c r="K253" s="149"/>
    </row>
    <row r="254" spans="1:11" x14ac:dyDescent="0.25">
      <c r="A254" s="169" t="s">
        <v>603</v>
      </c>
      <c r="B254" s="164" t="s">
        <v>443</v>
      </c>
      <c r="C254" s="171">
        <v>0</v>
      </c>
      <c r="D254" s="171">
        <v>0</v>
      </c>
      <c r="E254" s="171">
        <v>0</v>
      </c>
      <c r="F254" s="171">
        <v>0</v>
      </c>
      <c r="G254" s="177" t="e">
        <f t="shared" si="44"/>
        <v>#DIV/0!</v>
      </c>
      <c r="H254" s="177" t="e">
        <f t="shared" si="45"/>
        <v>#DIV/0!</v>
      </c>
      <c r="J254" s="149"/>
      <c r="K254" s="149"/>
    </row>
    <row r="255" spans="1:11" x14ac:dyDescent="0.25">
      <c r="A255" s="169" t="s">
        <v>604</v>
      </c>
      <c r="B255" s="164" t="s">
        <v>364</v>
      </c>
      <c r="C255" s="171">
        <v>0</v>
      </c>
      <c r="D255" s="171">
        <v>0</v>
      </c>
      <c r="E255" s="171">
        <v>0</v>
      </c>
      <c r="F255" s="171">
        <v>0</v>
      </c>
      <c r="G255" s="177" t="e">
        <f t="shared" si="44"/>
        <v>#DIV/0!</v>
      </c>
      <c r="H255" s="177" t="e">
        <f t="shared" si="45"/>
        <v>#DIV/0!</v>
      </c>
      <c r="J255" s="149"/>
      <c r="K255" s="149"/>
    </row>
    <row r="256" spans="1:11" x14ac:dyDescent="0.25">
      <c r="A256" s="169" t="s">
        <v>605</v>
      </c>
      <c r="B256" s="164" t="s">
        <v>453</v>
      </c>
      <c r="C256" s="171">
        <v>0</v>
      </c>
      <c r="D256" s="171">
        <v>0</v>
      </c>
      <c r="E256" s="171">
        <v>0</v>
      </c>
      <c r="F256" s="171">
        <v>0</v>
      </c>
      <c r="G256" s="177" t="e">
        <f t="shared" si="44"/>
        <v>#DIV/0!</v>
      </c>
      <c r="H256" s="177" t="e">
        <f t="shared" si="45"/>
        <v>#DIV/0!</v>
      </c>
      <c r="J256" s="149"/>
      <c r="K256" s="149"/>
    </row>
    <row r="257" spans="1:11" x14ac:dyDescent="0.25">
      <c r="A257" s="169" t="s">
        <v>606</v>
      </c>
      <c r="B257" s="164" t="s">
        <v>607</v>
      </c>
      <c r="C257" s="171">
        <v>0</v>
      </c>
      <c r="D257" s="171">
        <v>0</v>
      </c>
      <c r="E257" s="171">
        <v>0</v>
      </c>
      <c r="F257" s="171">
        <v>0</v>
      </c>
      <c r="G257" s="177" t="e">
        <f t="shared" si="44"/>
        <v>#DIV/0!</v>
      </c>
      <c r="H257" s="177" t="e">
        <f t="shared" si="45"/>
        <v>#DIV/0!</v>
      </c>
      <c r="J257" s="149"/>
      <c r="K257" s="149"/>
    </row>
    <row r="258" spans="1:11" x14ac:dyDescent="0.25">
      <c r="A258" s="169" t="s">
        <v>249</v>
      </c>
      <c r="B258" s="164" t="s">
        <v>250</v>
      </c>
      <c r="C258" s="170">
        <f>SUM(C259:C260)</f>
        <v>0</v>
      </c>
      <c r="D258" s="170">
        <f t="shared" ref="D258:F258" si="54">SUM(D259:D260)</f>
        <v>376900</v>
      </c>
      <c r="E258" s="170">
        <f t="shared" si="54"/>
        <v>50000</v>
      </c>
      <c r="F258" s="170">
        <f t="shared" si="54"/>
        <v>0</v>
      </c>
      <c r="G258" s="175" t="e">
        <f t="shared" si="44"/>
        <v>#DIV/0!</v>
      </c>
      <c r="H258" s="175">
        <f t="shared" si="45"/>
        <v>0</v>
      </c>
      <c r="J258" s="149"/>
      <c r="K258" s="149"/>
    </row>
    <row r="259" spans="1:11" x14ac:dyDescent="0.25">
      <c r="A259" s="169" t="s">
        <v>608</v>
      </c>
      <c r="B259" s="164" t="s">
        <v>252</v>
      </c>
      <c r="C259" s="173">
        <v>0</v>
      </c>
      <c r="D259" s="173">
        <v>376900</v>
      </c>
      <c r="E259" s="173">
        <v>50000</v>
      </c>
      <c r="F259" s="173">
        <v>0</v>
      </c>
      <c r="G259" s="177" t="e">
        <f t="shared" si="44"/>
        <v>#DIV/0!</v>
      </c>
      <c r="H259" s="177">
        <f t="shared" si="45"/>
        <v>0</v>
      </c>
      <c r="J259" s="149"/>
      <c r="K259" s="149"/>
    </row>
    <row r="260" spans="1:11" x14ac:dyDescent="0.25">
      <c r="A260" s="169" t="s">
        <v>609</v>
      </c>
      <c r="B260" s="164" t="s">
        <v>479</v>
      </c>
      <c r="C260" s="173">
        <v>0</v>
      </c>
      <c r="D260" s="173">
        <v>0</v>
      </c>
      <c r="E260" s="173">
        <v>0</v>
      </c>
      <c r="F260" s="173">
        <v>0</v>
      </c>
      <c r="G260" s="177" t="e">
        <f t="shared" si="44"/>
        <v>#DIV/0!</v>
      </c>
      <c r="H260" s="177" t="e">
        <f t="shared" si="45"/>
        <v>#DIV/0!</v>
      </c>
      <c r="J260" s="149"/>
      <c r="K260" s="149"/>
    </row>
    <row r="261" spans="1:11" x14ac:dyDescent="0.25">
      <c r="A261" s="168" t="s">
        <v>62</v>
      </c>
      <c r="B261" s="164" t="s">
        <v>511</v>
      </c>
      <c r="C261" s="170">
        <f>C262</f>
        <v>49904.65</v>
      </c>
      <c r="D261" s="170">
        <f t="shared" ref="D261:F262" si="55">D262</f>
        <v>0</v>
      </c>
      <c r="E261" s="170">
        <f t="shared" si="55"/>
        <v>0</v>
      </c>
      <c r="F261" s="170">
        <f t="shared" si="55"/>
        <v>0</v>
      </c>
      <c r="G261" s="175">
        <f t="shared" si="44"/>
        <v>0</v>
      </c>
      <c r="H261" s="175" t="e">
        <f t="shared" si="45"/>
        <v>#DIV/0!</v>
      </c>
      <c r="J261" s="149"/>
      <c r="K261" s="149"/>
    </row>
    <row r="262" spans="1:11" x14ac:dyDescent="0.25">
      <c r="A262" s="169" t="s">
        <v>522</v>
      </c>
      <c r="B262" s="164" t="s">
        <v>523</v>
      </c>
      <c r="C262" s="170">
        <f>C263</f>
        <v>49904.65</v>
      </c>
      <c r="D262" s="170">
        <f t="shared" si="55"/>
        <v>0</v>
      </c>
      <c r="E262" s="170">
        <f t="shared" si="55"/>
        <v>0</v>
      </c>
      <c r="F262" s="170">
        <f t="shared" si="55"/>
        <v>0</v>
      </c>
      <c r="G262" s="175">
        <f t="shared" si="44"/>
        <v>0</v>
      </c>
      <c r="H262" s="175" t="e">
        <f t="shared" si="45"/>
        <v>#DIV/0!</v>
      </c>
      <c r="J262" s="149"/>
      <c r="K262" s="149"/>
    </row>
    <row r="263" spans="1:11" x14ac:dyDescent="0.25">
      <c r="A263" s="169" t="s">
        <v>530</v>
      </c>
      <c r="B263" s="164" t="s">
        <v>531</v>
      </c>
      <c r="C263" s="171">
        <v>49904.65</v>
      </c>
      <c r="D263" s="171">
        <v>0</v>
      </c>
      <c r="E263" s="171">
        <v>0</v>
      </c>
      <c r="F263" s="171"/>
      <c r="G263" s="177">
        <f t="shared" si="44"/>
        <v>0</v>
      </c>
      <c r="H263" s="177" t="e">
        <f t="shared" si="45"/>
        <v>#DIV/0!</v>
      </c>
      <c r="J263" s="149"/>
      <c r="K263" s="149"/>
    </row>
    <row r="264" spans="1:11" x14ac:dyDescent="0.25">
      <c r="A264" s="167" t="s">
        <v>64</v>
      </c>
      <c r="B264" s="164" t="s">
        <v>65</v>
      </c>
      <c r="C264" s="170">
        <f>C265</f>
        <v>0</v>
      </c>
      <c r="D264" s="170">
        <f t="shared" ref="D264:F265" si="56">D265</f>
        <v>0</v>
      </c>
      <c r="E264" s="170">
        <f t="shared" si="56"/>
        <v>0</v>
      </c>
      <c r="F264" s="170">
        <f t="shared" si="56"/>
        <v>0</v>
      </c>
      <c r="G264" s="175" t="e">
        <f t="shared" si="44"/>
        <v>#DIV/0!</v>
      </c>
      <c r="H264" s="175" t="e">
        <f t="shared" si="45"/>
        <v>#DIV/0!</v>
      </c>
      <c r="J264" s="149"/>
      <c r="K264" s="149"/>
    </row>
    <row r="265" spans="1:11" x14ac:dyDescent="0.25">
      <c r="A265" s="168" t="s">
        <v>81</v>
      </c>
      <c r="B265" s="164" t="s">
        <v>82</v>
      </c>
      <c r="C265" s="170">
        <f>C266</f>
        <v>0</v>
      </c>
      <c r="D265" s="170">
        <f t="shared" si="56"/>
        <v>0</v>
      </c>
      <c r="E265" s="170">
        <f t="shared" si="56"/>
        <v>0</v>
      </c>
      <c r="F265" s="170">
        <f t="shared" si="56"/>
        <v>0</v>
      </c>
      <c r="G265" s="175" t="e">
        <f t="shared" ref="G265:G328" si="57">ROUND(F265/C265,2)</f>
        <v>#DIV/0!</v>
      </c>
      <c r="H265" s="175" t="e">
        <f t="shared" ref="H265:H328" si="58">ROUND(F265/E265,2)</f>
        <v>#DIV/0!</v>
      </c>
      <c r="J265" s="149"/>
      <c r="K265" s="149"/>
    </row>
    <row r="266" spans="1:11" x14ac:dyDescent="0.25">
      <c r="A266" s="169" t="s">
        <v>98</v>
      </c>
      <c r="B266" s="164" t="s">
        <v>99</v>
      </c>
      <c r="C266" s="170">
        <f>SUM(C267:C291)</f>
        <v>0</v>
      </c>
      <c r="D266" s="170">
        <f t="shared" ref="D266:F266" si="59">SUM(D267:D291)</f>
        <v>0</v>
      </c>
      <c r="E266" s="170">
        <f t="shared" si="59"/>
        <v>0</v>
      </c>
      <c r="F266" s="170">
        <f t="shared" si="59"/>
        <v>0</v>
      </c>
      <c r="G266" s="175" t="e">
        <f t="shared" si="57"/>
        <v>#DIV/0!</v>
      </c>
      <c r="H266" s="175" t="e">
        <f t="shared" si="58"/>
        <v>#DIV/0!</v>
      </c>
      <c r="J266" s="149"/>
      <c r="K266" s="149"/>
    </row>
    <row r="267" spans="1:11" x14ac:dyDescent="0.25">
      <c r="A267" s="169" t="s">
        <v>569</v>
      </c>
      <c r="B267" s="164" t="s">
        <v>103</v>
      </c>
      <c r="C267" s="171">
        <v>0</v>
      </c>
      <c r="D267" s="171">
        <v>0</v>
      </c>
      <c r="E267" s="171">
        <v>0</v>
      </c>
      <c r="F267" s="171">
        <v>0</v>
      </c>
      <c r="G267" s="177" t="e">
        <f t="shared" si="57"/>
        <v>#DIV/0!</v>
      </c>
      <c r="H267" s="177" t="e">
        <f t="shared" si="58"/>
        <v>#DIV/0!</v>
      </c>
      <c r="J267" s="149"/>
      <c r="K267" s="149"/>
    </row>
    <row r="268" spans="1:11" x14ac:dyDescent="0.25">
      <c r="A268" s="169" t="s">
        <v>565</v>
      </c>
      <c r="B268" s="164" t="s">
        <v>105</v>
      </c>
      <c r="C268" s="171">
        <v>0</v>
      </c>
      <c r="D268" s="171">
        <v>0</v>
      </c>
      <c r="E268" s="171">
        <v>0</v>
      </c>
      <c r="F268" s="171">
        <v>0</v>
      </c>
      <c r="G268" s="177" t="e">
        <f t="shared" si="57"/>
        <v>#DIV/0!</v>
      </c>
      <c r="H268" s="177" t="e">
        <f t="shared" si="58"/>
        <v>#DIV/0!</v>
      </c>
      <c r="J268" s="149"/>
      <c r="K268" s="149"/>
    </row>
    <row r="269" spans="1:11" x14ac:dyDescent="0.25">
      <c r="A269" s="169" t="s">
        <v>570</v>
      </c>
      <c r="B269" s="164" t="s">
        <v>107</v>
      </c>
      <c r="C269" s="171">
        <v>0</v>
      </c>
      <c r="D269" s="171">
        <v>0</v>
      </c>
      <c r="E269" s="171">
        <v>0</v>
      </c>
      <c r="F269" s="171">
        <v>0</v>
      </c>
      <c r="G269" s="177" t="e">
        <f t="shared" si="57"/>
        <v>#DIV/0!</v>
      </c>
      <c r="H269" s="177" t="e">
        <f t="shared" si="58"/>
        <v>#DIV/0!</v>
      </c>
      <c r="J269" s="149"/>
      <c r="K269" s="149"/>
    </row>
    <row r="270" spans="1:11" x14ac:dyDescent="0.25">
      <c r="A270" s="169" t="s">
        <v>571</v>
      </c>
      <c r="B270" s="164" t="s">
        <v>109</v>
      </c>
      <c r="C270" s="171">
        <v>0</v>
      </c>
      <c r="D270" s="171">
        <v>0</v>
      </c>
      <c r="E270" s="171">
        <v>0</v>
      </c>
      <c r="F270" s="171">
        <v>0</v>
      </c>
      <c r="G270" s="177" t="e">
        <f t="shared" si="57"/>
        <v>#DIV/0!</v>
      </c>
      <c r="H270" s="177" t="e">
        <f t="shared" si="58"/>
        <v>#DIV/0!</v>
      </c>
      <c r="J270" s="149"/>
      <c r="K270" s="149"/>
    </row>
    <row r="271" spans="1:11" x14ac:dyDescent="0.25">
      <c r="A271" s="169" t="s">
        <v>572</v>
      </c>
      <c r="B271" s="164" t="s">
        <v>113</v>
      </c>
      <c r="C271" s="171">
        <v>0</v>
      </c>
      <c r="D271" s="171">
        <v>0</v>
      </c>
      <c r="E271" s="171">
        <v>0</v>
      </c>
      <c r="F271" s="171">
        <v>0</v>
      </c>
      <c r="G271" s="177" t="e">
        <f t="shared" si="57"/>
        <v>#DIV/0!</v>
      </c>
      <c r="H271" s="177" t="e">
        <f t="shared" si="58"/>
        <v>#DIV/0!</v>
      </c>
      <c r="J271" s="149"/>
      <c r="K271" s="149"/>
    </row>
    <row r="272" spans="1:11" x14ac:dyDescent="0.25">
      <c r="A272" s="169" t="s">
        <v>573</v>
      </c>
      <c r="B272" s="164" t="s">
        <v>384</v>
      </c>
      <c r="C272" s="171">
        <v>0</v>
      </c>
      <c r="D272" s="171">
        <v>0</v>
      </c>
      <c r="E272" s="171">
        <v>0</v>
      </c>
      <c r="F272" s="171">
        <v>0</v>
      </c>
      <c r="G272" s="177" t="e">
        <f t="shared" si="57"/>
        <v>#DIV/0!</v>
      </c>
      <c r="H272" s="177" t="e">
        <f t="shared" si="58"/>
        <v>#DIV/0!</v>
      </c>
      <c r="J272" s="149"/>
      <c r="K272" s="149"/>
    </row>
    <row r="273" spans="1:11" x14ac:dyDescent="0.25">
      <c r="A273" s="169" t="s">
        <v>574</v>
      </c>
      <c r="B273" s="164" t="s">
        <v>115</v>
      </c>
      <c r="C273" s="171">
        <v>0</v>
      </c>
      <c r="D273" s="171">
        <v>0</v>
      </c>
      <c r="E273" s="171">
        <v>0</v>
      </c>
      <c r="F273" s="171">
        <v>0</v>
      </c>
      <c r="G273" s="177" t="e">
        <f t="shared" si="57"/>
        <v>#DIV/0!</v>
      </c>
      <c r="H273" s="177" t="e">
        <f t="shared" si="58"/>
        <v>#DIV/0!</v>
      </c>
      <c r="J273" s="149"/>
      <c r="K273" s="149"/>
    </row>
    <row r="274" spans="1:11" x14ac:dyDescent="0.25">
      <c r="A274" s="169" t="s">
        <v>575</v>
      </c>
      <c r="B274" s="164" t="s">
        <v>117</v>
      </c>
      <c r="C274" s="171">
        <v>0</v>
      </c>
      <c r="D274" s="171">
        <v>0</v>
      </c>
      <c r="E274" s="171">
        <v>0</v>
      </c>
      <c r="F274" s="171">
        <v>0</v>
      </c>
      <c r="G274" s="177" t="e">
        <f t="shared" si="57"/>
        <v>#DIV/0!</v>
      </c>
      <c r="H274" s="177" t="e">
        <f t="shared" si="58"/>
        <v>#DIV/0!</v>
      </c>
      <c r="J274" s="149"/>
      <c r="K274" s="149"/>
    </row>
    <row r="275" spans="1:11" x14ac:dyDescent="0.25">
      <c r="A275" s="169" t="s">
        <v>576</v>
      </c>
      <c r="B275" s="164" t="s">
        <v>119</v>
      </c>
      <c r="C275" s="171">
        <v>0</v>
      </c>
      <c r="D275" s="171">
        <v>0</v>
      </c>
      <c r="E275" s="171">
        <v>0</v>
      </c>
      <c r="F275" s="171">
        <v>0</v>
      </c>
      <c r="G275" s="177" t="e">
        <f t="shared" si="57"/>
        <v>#DIV/0!</v>
      </c>
      <c r="H275" s="177" t="e">
        <f t="shared" si="58"/>
        <v>#DIV/0!</v>
      </c>
      <c r="J275" s="149"/>
      <c r="K275" s="149"/>
    </row>
    <row r="276" spans="1:11" x14ac:dyDescent="0.25">
      <c r="A276" s="169" t="s">
        <v>577</v>
      </c>
      <c r="B276" s="164" t="s">
        <v>121</v>
      </c>
      <c r="C276" s="171">
        <v>0</v>
      </c>
      <c r="D276" s="171">
        <v>0</v>
      </c>
      <c r="E276" s="171">
        <v>0</v>
      </c>
      <c r="F276" s="171">
        <v>0</v>
      </c>
      <c r="G276" s="177" t="e">
        <f t="shared" si="57"/>
        <v>#DIV/0!</v>
      </c>
      <c r="H276" s="177" t="e">
        <f t="shared" si="58"/>
        <v>#DIV/0!</v>
      </c>
      <c r="J276" s="149"/>
      <c r="K276" s="149"/>
    </row>
    <row r="277" spans="1:11" x14ac:dyDescent="0.25">
      <c r="A277" s="169" t="s">
        <v>578</v>
      </c>
      <c r="B277" s="164" t="s">
        <v>125</v>
      </c>
      <c r="C277" s="171">
        <v>0</v>
      </c>
      <c r="D277" s="171">
        <v>0</v>
      </c>
      <c r="E277" s="171">
        <v>0</v>
      </c>
      <c r="F277" s="171">
        <v>0</v>
      </c>
      <c r="G277" s="177" t="e">
        <f t="shared" si="57"/>
        <v>#DIV/0!</v>
      </c>
      <c r="H277" s="177" t="e">
        <f t="shared" si="58"/>
        <v>#DIV/0!</v>
      </c>
      <c r="J277" s="149"/>
      <c r="K277" s="149"/>
    </row>
    <row r="278" spans="1:11" x14ac:dyDescent="0.25">
      <c r="A278" s="169" t="s">
        <v>579</v>
      </c>
      <c r="B278" s="164" t="s">
        <v>127</v>
      </c>
      <c r="C278" s="171">
        <v>0</v>
      </c>
      <c r="D278" s="171">
        <v>0</v>
      </c>
      <c r="E278" s="171">
        <v>0</v>
      </c>
      <c r="F278" s="171">
        <v>0</v>
      </c>
      <c r="G278" s="177" t="e">
        <f t="shared" si="57"/>
        <v>#DIV/0!</v>
      </c>
      <c r="H278" s="177" t="e">
        <f t="shared" si="58"/>
        <v>#DIV/0!</v>
      </c>
      <c r="J278" s="149"/>
      <c r="K278" s="149"/>
    </row>
    <row r="279" spans="1:11" x14ac:dyDescent="0.25">
      <c r="A279" s="169" t="s">
        <v>580</v>
      </c>
      <c r="B279" s="164" t="s">
        <v>129</v>
      </c>
      <c r="C279" s="171">
        <v>0</v>
      </c>
      <c r="D279" s="171">
        <v>0</v>
      </c>
      <c r="E279" s="171">
        <v>0</v>
      </c>
      <c r="F279" s="171">
        <v>0</v>
      </c>
      <c r="G279" s="177" t="e">
        <f t="shared" si="57"/>
        <v>#DIV/0!</v>
      </c>
      <c r="H279" s="177" t="e">
        <f t="shared" si="58"/>
        <v>#DIV/0!</v>
      </c>
      <c r="J279" s="149"/>
      <c r="K279" s="149"/>
    </row>
    <row r="280" spans="1:11" x14ac:dyDescent="0.25">
      <c r="A280" s="169" t="s">
        <v>581</v>
      </c>
      <c r="B280" s="164" t="s">
        <v>131</v>
      </c>
      <c r="C280" s="171">
        <v>0</v>
      </c>
      <c r="D280" s="171">
        <v>0</v>
      </c>
      <c r="E280" s="171">
        <v>0</v>
      </c>
      <c r="F280" s="171">
        <v>0</v>
      </c>
      <c r="G280" s="177" t="e">
        <f t="shared" si="57"/>
        <v>#DIV/0!</v>
      </c>
      <c r="H280" s="177" t="e">
        <f t="shared" si="58"/>
        <v>#DIV/0!</v>
      </c>
      <c r="J280" s="149"/>
      <c r="K280" s="149"/>
    </row>
    <row r="281" spans="1:11" x14ac:dyDescent="0.25">
      <c r="A281" s="169" t="s">
        <v>582</v>
      </c>
      <c r="B281" s="164" t="s">
        <v>133</v>
      </c>
      <c r="C281" s="171">
        <v>0</v>
      </c>
      <c r="D281" s="171">
        <v>0</v>
      </c>
      <c r="E281" s="171">
        <v>0</v>
      </c>
      <c r="F281" s="171">
        <v>0</v>
      </c>
      <c r="G281" s="177" t="e">
        <f t="shared" si="57"/>
        <v>#DIV/0!</v>
      </c>
      <c r="H281" s="177" t="e">
        <f t="shared" si="58"/>
        <v>#DIV/0!</v>
      </c>
      <c r="J281" s="149"/>
      <c r="K281" s="149"/>
    </row>
    <row r="282" spans="1:11" x14ac:dyDescent="0.25">
      <c r="A282" s="169" t="s">
        <v>567</v>
      </c>
      <c r="B282" s="164" t="s">
        <v>135</v>
      </c>
      <c r="C282" s="171">
        <v>0</v>
      </c>
      <c r="D282" s="171">
        <v>0</v>
      </c>
      <c r="E282" s="171">
        <v>0</v>
      </c>
      <c r="F282" s="171">
        <v>0</v>
      </c>
      <c r="G282" s="177" t="e">
        <f t="shared" si="57"/>
        <v>#DIV/0!</v>
      </c>
      <c r="H282" s="177" t="e">
        <f t="shared" si="58"/>
        <v>#DIV/0!</v>
      </c>
      <c r="J282" s="149"/>
      <c r="K282" s="149"/>
    </row>
    <row r="283" spans="1:11" x14ac:dyDescent="0.25">
      <c r="A283" s="169" t="s">
        <v>583</v>
      </c>
      <c r="B283" s="164" t="s">
        <v>137</v>
      </c>
      <c r="C283" s="171">
        <v>0</v>
      </c>
      <c r="D283" s="171">
        <v>0</v>
      </c>
      <c r="E283" s="171">
        <v>0</v>
      </c>
      <c r="F283" s="171">
        <v>0</v>
      </c>
      <c r="G283" s="177" t="e">
        <f t="shared" si="57"/>
        <v>#DIV/0!</v>
      </c>
      <c r="H283" s="177" t="e">
        <f t="shared" si="58"/>
        <v>#DIV/0!</v>
      </c>
      <c r="J283" s="149"/>
      <c r="K283" s="149"/>
    </row>
    <row r="284" spans="1:11" x14ac:dyDescent="0.25">
      <c r="A284" s="169" t="s">
        <v>584</v>
      </c>
      <c r="B284" s="164" t="s">
        <v>139</v>
      </c>
      <c r="C284" s="171">
        <v>0</v>
      </c>
      <c r="D284" s="171">
        <v>0</v>
      </c>
      <c r="E284" s="171">
        <v>0</v>
      </c>
      <c r="F284" s="171">
        <v>0</v>
      </c>
      <c r="G284" s="177" t="e">
        <f t="shared" si="57"/>
        <v>#DIV/0!</v>
      </c>
      <c r="H284" s="177" t="e">
        <f t="shared" si="58"/>
        <v>#DIV/0!</v>
      </c>
      <c r="J284" s="149"/>
      <c r="K284" s="149"/>
    </row>
    <row r="285" spans="1:11" x14ac:dyDescent="0.25">
      <c r="A285" s="169" t="s">
        <v>585</v>
      </c>
      <c r="B285" s="164" t="s">
        <v>141</v>
      </c>
      <c r="C285" s="171">
        <v>0</v>
      </c>
      <c r="D285" s="171">
        <v>0</v>
      </c>
      <c r="E285" s="171">
        <v>0</v>
      </c>
      <c r="F285" s="171">
        <v>0</v>
      </c>
      <c r="G285" s="177" t="e">
        <f t="shared" si="57"/>
        <v>#DIV/0!</v>
      </c>
      <c r="H285" s="177" t="e">
        <f t="shared" si="58"/>
        <v>#DIV/0!</v>
      </c>
      <c r="J285" s="149"/>
      <c r="K285" s="149"/>
    </row>
    <row r="286" spans="1:11" x14ac:dyDescent="0.25">
      <c r="A286" s="169" t="s">
        <v>586</v>
      </c>
      <c r="B286" s="164" t="s">
        <v>143</v>
      </c>
      <c r="C286" s="171">
        <v>0</v>
      </c>
      <c r="D286" s="171">
        <v>0</v>
      </c>
      <c r="E286" s="171">
        <v>0</v>
      </c>
      <c r="F286" s="171">
        <v>0</v>
      </c>
      <c r="G286" s="177" t="e">
        <f t="shared" si="57"/>
        <v>#DIV/0!</v>
      </c>
      <c r="H286" s="177" t="e">
        <f t="shared" si="58"/>
        <v>#DIV/0!</v>
      </c>
      <c r="J286" s="149"/>
      <c r="K286" s="149"/>
    </row>
    <row r="287" spans="1:11" x14ac:dyDescent="0.25">
      <c r="A287" s="169" t="s">
        <v>587</v>
      </c>
      <c r="B287" s="164" t="s">
        <v>150</v>
      </c>
      <c r="C287" s="171">
        <v>0</v>
      </c>
      <c r="D287" s="171">
        <v>0</v>
      </c>
      <c r="E287" s="171">
        <v>0</v>
      </c>
      <c r="F287" s="171">
        <v>0</v>
      </c>
      <c r="G287" s="177" t="e">
        <f t="shared" si="57"/>
        <v>#DIV/0!</v>
      </c>
      <c r="H287" s="177" t="e">
        <f t="shared" si="58"/>
        <v>#DIV/0!</v>
      </c>
      <c r="J287" s="149"/>
      <c r="K287" s="149"/>
    </row>
    <row r="288" spans="1:11" x14ac:dyDescent="0.25">
      <c r="A288" s="169" t="s">
        <v>588</v>
      </c>
      <c r="B288" s="164" t="s">
        <v>152</v>
      </c>
      <c r="C288" s="171">
        <v>0</v>
      </c>
      <c r="D288" s="171">
        <v>0</v>
      </c>
      <c r="E288" s="171">
        <v>0</v>
      </c>
      <c r="F288" s="171">
        <v>0</v>
      </c>
      <c r="G288" s="177" t="e">
        <f t="shared" si="57"/>
        <v>#DIV/0!</v>
      </c>
      <c r="H288" s="177" t="e">
        <f t="shared" si="58"/>
        <v>#DIV/0!</v>
      </c>
      <c r="J288" s="149"/>
      <c r="K288" s="149"/>
    </row>
    <row r="289" spans="1:11" x14ac:dyDescent="0.25">
      <c r="A289" s="169" t="s">
        <v>589</v>
      </c>
      <c r="B289" s="164" t="s">
        <v>590</v>
      </c>
      <c r="C289" s="171">
        <v>0</v>
      </c>
      <c r="D289" s="171">
        <v>0</v>
      </c>
      <c r="E289" s="171">
        <v>0</v>
      </c>
      <c r="F289" s="171">
        <v>0</v>
      </c>
      <c r="G289" s="177" t="e">
        <f t="shared" si="57"/>
        <v>#DIV/0!</v>
      </c>
      <c r="H289" s="177" t="e">
        <f t="shared" si="58"/>
        <v>#DIV/0!</v>
      </c>
      <c r="J289" s="149"/>
      <c r="K289" s="149"/>
    </row>
    <row r="290" spans="1:11" x14ac:dyDescent="0.25">
      <c r="A290" s="169" t="s">
        <v>568</v>
      </c>
      <c r="B290" s="164" t="s">
        <v>156</v>
      </c>
      <c r="C290" s="171">
        <v>0</v>
      </c>
      <c r="D290" s="171">
        <v>0</v>
      </c>
      <c r="E290" s="171">
        <v>0</v>
      </c>
      <c r="F290" s="171">
        <v>0</v>
      </c>
      <c r="G290" s="177" t="e">
        <f t="shared" si="57"/>
        <v>#DIV/0!</v>
      </c>
      <c r="H290" s="177" t="e">
        <f t="shared" si="58"/>
        <v>#DIV/0!</v>
      </c>
      <c r="J290" s="149"/>
      <c r="K290" s="149"/>
    </row>
    <row r="291" spans="1:11" x14ac:dyDescent="0.25">
      <c r="A291" s="169" t="s">
        <v>591</v>
      </c>
      <c r="B291" s="164" t="s">
        <v>146</v>
      </c>
      <c r="C291" s="171">
        <v>0</v>
      </c>
      <c r="D291" s="171">
        <v>0</v>
      </c>
      <c r="E291" s="171">
        <v>0</v>
      </c>
      <c r="F291" s="171">
        <v>0</v>
      </c>
      <c r="G291" s="177" t="e">
        <f t="shared" si="57"/>
        <v>#DIV/0!</v>
      </c>
      <c r="H291" s="177" t="e">
        <f t="shared" si="58"/>
        <v>#DIV/0!</v>
      </c>
      <c r="J291" s="149"/>
      <c r="K291" s="149"/>
    </row>
    <row r="292" spans="1:11" x14ac:dyDescent="0.25">
      <c r="A292" s="167" t="s">
        <v>75</v>
      </c>
      <c r="B292" s="164" t="s">
        <v>76</v>
      </c>
      <c r="C292" s="170">
        <f>C293+C331</f>
        <v>1467228.3500000003</v>
      </c>
      <c r="D292" s="170">
        <f t="shared" ref="D292:F292" si="60">D293+D331</f>
        <v>1067968</v>
      </c>
      <c r="E292" s="170">
        <f t="shared" si="60"/>
        <v>2396161</v>
      </c>
      <c r="F292" s="170">
        <f t="shared" si="60"/>
        <v>1295847.7800000003</v>
      </c>
      <c r="G292" s="175">
        <f t="shared" si="57"/>
        <v>0.88</v>
      </c>
      <c r="H292" s="175">
        <f t="shared" si="58"/>
        <v>0.54</v>
      </c>
      <c r="J292" s="149"/>
      <c r="K292" s="149"/>
    </row>
    <row r="293" spans="1:11" x14ac:dyDescent="0.25">
      <c r="A293" s="168" t="s">
        <v>81</v>
      </c>
      <c r="B293" s="164" t="s">
        <v>82</v>
      </c>
      <c r="C293" s="170">
        <f>C294+C298+C324+C329</f>
        <v>1341878.0000000002</v>
      </c>
      <c r="D293" s="170">
        <f t="shared" ref="D293:F293" si="61">D294+D298+D324+D329</f>
        <v>970177</v>
      </c>
      <c r="E293" s="170">
        <f t="shared" si="61"/>
        <v>2265659</v>
      </c>
      <c r="F293" s="170">
        <f t="shared" si="61"/>
        <v>1252613.1700000002</v>
      </c>
      <c r="G293" s="175">
        <f t="shared" si="57"/>
        <v>0.93</v>
      </c>
      <c r="H293" s="175">
        <f t="shared" si="58"/>
        <v>0.55000000000000004</v>
      </c>
      <c r="J293" s="149"/>
      <c r="K293" s="149"/>
    </row>
    <row r="294" spans="1:11" x14ac:dyDescent="0.25">
      <c r="A294" s="169" t="s">
        <v>83</v>
      </c>
      <c r="B294" s="164" t="s">
        <v>84</v>
      </c>
      <c r="C294" s="170">
        <f>SUM(C295:C297)</f>
        <v>462088.21</v>
      </c>
      <c r="D294" s="170">
        <f t="shared" ref="D294:F294" si="62">SUM(D295:D297)</f>
        <v>346780</v>
      </c>
      <c r="E294" s="170">
        <f t="shared" si="62"/>
        <v>703500</v>
      </c>
      <c r="F294" s="170">
        <f t="shared" si="62"/>
        <v>553416.6</v>
      </c>
      <c r="G294" s="175">
        <f t="shared" si="57"/>
        <v>1.2</v>
      </c>
      <c r="H294" s="175">
        <f t="shared" si="58"/>
        <v>0.79</v>
      </c>
    </row>
    <row r="295" spans="1:11" x14ac:dyDescent="0.25">
      <c r="A295" s="169" t="s">
        <v>561</v>
      </c>
      <c r="B295" s="164" t="s">
        <v>88</v>
      </c>
      <c r="C295" s="171">
        <v>392730.16000000003</v>
      </c>
      <c r="D295" s="171">
        <v>297220</v>
      </c>
      <c r="E295" s="171">
        <v>600000</v>
      </c>
      <c r="F295" s="171">
        <v>464719.62</v>
      </c>
      <c r="G295" s="177">
        <f t="shared" si="57"/>
        <v>1.18</v>
      </c>
      <c r="H295" s="177">
        <f t="shared" si="58"/>
        <v>0.77</v>
      </c>
      <c r="J295" s="149"/>
      <c r="K295" s="149"/>
    </row>
    <row r="296" spans="1:11" x14ac:dyDescent="0.25">
      <c r="A296" s="169" t="s">
        <v>563</v>
      </c>
      <c r="B296" s="164" t="s">
        <v>92</v>
      </c>
      <c r="C296" s="171">
        <v>12156.97</v>
      </c>
      <c r="D296" s="171">
        <v>6090</v>
      </c>
      <c r="E296" s="171">
        <v>8500</v>
      </c>
      <c r="F296" s="171">
        <v>13240.52</v>
      </c>
      <c r="G296" s="177">
        <f t="shared" si="57"/>
        <v>1.0900000000000001</v>
      </c>
      <c r="H296" s="177">
        <f t="shared" si="58"/>
        <v>1.56</v>
      </c>
      <c r="J296" s="149"/>
      <c r="K296" s="149"/>
    </row>
    <row r="297" spans="1:11" x14ac:dyDescent="0.25">
      <c r="A297" s="169" t="s">
        <v>564</v>
      </c>
      <c r="B297" s="164" t="s">
        <v>97</v>
      </c>
      <c r="C297" s="171">
        <v>57201.08</v>
      </c>
      <c r="D297" s="171">
        <v>43470</v>
      </c>
      <c r="E297" s="171">
        <v>95000</v>
      </c>
      <c r="F297" s="171">
        <v>75456.460000000006</v>
      </c>
      <c r="G297" s="177">
        <f t="shared" si="57"/>
        <v>1.32</v>
      </c>
      <c r="H297" s="177">
        <f t="shared" si="58"/>
        <v>0.79</v>
      </c>
      <c r="J297" s="149"/>
      <c r="K297" s="149"/>
    </row>
    <row r="298" spans="1:11" x14ac:dyDescent="0.25">
      <c r="A298" s="169" t="s">
        <v>98</v>
      </c>
      <c r="B298" s="164" t="s">
        <v>99</v>
      </c>
      <c r="C298" s="170">
        <f>SUM(C299:C323)</f>
        <v>876813.48000000021</v>
      </c>
      <c r="D298" s="170">
        <f t="shared" ref="D298:F298" si="63">SUM(D299:D323)</f>
        <v>623255</v>
      </c>
      <c r="E298" s="170">
        <f t="shared" si="63"/>
        <v>1561159</v>
      </c>
      <c r="F298" s="170">
        <f t="shared" si="63"/>
        <v>699126.89000000013</v>
      </c>
      <c r="G298" s="175">
        <f t="shared" si="57"/>
        <v>0.8</v>
      </c>
      <c r="H298" s="175">
        <f t="shared" si="58"/>
        <v>0.45</v>
      </c>
      <c r="J298" s="149"/>
      <c r="K298" s="149"/>
    </row>
    <row r="299" spans="1:11" x14ac:dyDescent="0.25">
      <c r="A299" s="169" t="s">
        <v>569</v>
      </c>
      <c r="B299" s="164" t="s">
        <v>103</v>
      </c>
      <c r="C299" s="171">
        <v>49316.29</v>
      </c>
      <c r="D299" s="171">
        <v>25160</v>
      </c>
      <c r="E299" s="171">
        <v>45000</v>
      </c>
      <c r="F299" s="171">
        <v>43402.43</v>
      </c>
      <c r="G299" s="177">
        <f t="shared" si="57"/>
        <v>0.88</v>
      </c>
      <c r="H299" s="177">
        <f t="shared" si="58"/>
        <v>0.96</v>
      </c>
      <c r="J299" s="149"/>
      <c r="K299" s="149"/>
    </row>
    <row r="300" spans="1:11" x14ac:dyDescent="0.25">
      <c r="A300" s="169" t="s">
        <v>565</v>
      </c>
      <c r="B300" s="164" t="s">
        <v>105</v>
      </c>
      <c r="C300" s="171">
        <v>11593.01</v>
      </c>
      <c r="D300" s="171">
        <v>7700</v>
      </c>
      <c r="E300" s="171">
        <v>9500</v>
      </c>
      <c r="F300" s="171">
        <v>9132.7000000000007</v>
      </c>
      <c r="G300" s="177">
        <f t="shared" si="57"/>
        <v>0.79</v>
      </c>
      <c r="H300" s="177">
        <f t="shared" si="58"/>
        <v>0.96</v>
      </c>
      <c r="J300" s="149"/>
      <c r="K300" s="149"/>
    </row>
    <row r="301" spans="1:11" x14ac:dyDescent="0.25">
      <c r="A301" s="169" t="s">
        <v>570</v>
      </c>
      <c r="B301" s="164" t="s">
        <v>107</v>
      </c>
      <c r="C301" s="171">
        <v>14479.390000000001</v>
      </c>
      <c r="D301" s="171">
        <v>12150</v>
      </c>
      <c r="E301" s="171">
        <v>19000</v>
      </c>
      <c r="F301" s="171">
        <v>11905.18</v>
      </c>
      <c r="G301" s="177">
        <f t="shared" si="57"/>
        <v>0.82</v>
      </c>
      <c r="H301" s="177">
        <f t="shared" si="58"/>
        <v>0.63</v>
      </c>
      <c r="J301" s="149"/>
      <c r="K301" s="149"/>
    </row>
    <row r="302" spans="1:11" x14ac:dyDescent="0.25">
      <c r="A302" s="169" t="s">
        <v>571</v>
      </c>
      <c r="B302" s="164" t="s">
        <v>109</v>
      </c>
      <c r="C302" s="171">
        <v>0</v>
      </c>
      <c r="D302" s="171">
        <v>0</v>
      </c>
      <c r="E302" s="171">
        <v>3500</v>
      </c>
      <c r="F302" s="171">
        <v>1420.8</v>
      </c>
      <c r="G302" s="177" t="e">
        <f t="shared" si="57"/>
        <v>#DIV/0!</v>
      </c>
      <c r="H302" s="177">
        <f t="shared" si="58"/>
        <v>0.41</v>
      </c>
      <c r="J302" s="149"/>
      <c r="K302" s="149"/>
    </row>
    <row r="303" spans="1:11" x14ac:dyDescent="0.25">
      <c r="A303" s="169" t="s">
        <v>572</v>
      </c>
      <c r="B303" s="164" t="s">
        <v>113</v>
      </c>
      <c r="C303" s="171">
        <v>24101.909999999996</v>
      </c>
      <c r="D303" s="171">
        <v>18651</v>
      </c>
      <c r="E303" s="171">
        <v>100000</v>
      </c>
      <c r="F303" s="171">
        <v>37212.9</v>
      </c>
      <c r="G303" s="177">
        <f t="shared" si="57"/>
        <v>1.54</v>
      </c>
      <c r="H303" s="177">
        <f t="shared" si="58"/>
        <v>0.37</v>
      </c>
      <c r="J303" s="149"/>
      <c r="K303" s="149"/>
    </row>
    <row r="304" spans="1:11" x14ac:dyDescent="0.25">
      <c r="A304" s="169" t="s">
        <v>573</v>
      </c>
      <c r="B304" s="164" t="s">
        <v>384</v>
      </c>
      <c r="C304" s="171">
        <v>638699.68000000005</v>
      </c>
      <c r="D304" s="171">
        <v>478707</v>
      </c>
      <c r="E304" s="171">
        <v>390000</v>
      </c>
      <c r="F304" s="171">
        <v>388143.9</v>
      </c>
      <c r="G304" s="177">
        <f t="shared" si="57"/>
        <v>0.61</v>
      </c>
      <c r="H304" s="177">
        <f t="shared" si="58"/>
        <v>1</v>
      </c>
      <c r="J304" s="149"/>
      <c r="K304" s="149"/>
    </row>
    <row r="305" spans="1:11" x14ac:dyDescent="0.25">
      <c r="A305" s="169" t="s">
        <v>574</v>
      </c>
      <c r="B305" s="164" t="s">
        <v>115</v>
      </c>
      <c r="C305" s="171">
        <v>0</v>
      </c>
      <c r="D305" s="171">
        <v>0</v>
      </c>
      <c r="E305" s="171">
        <v>60000</v>
      </c>
      <c r="F305" s="171">
        <v>41397.800000000003</v>
      </c>
      <c r="G305" s="177" t="e">
        <f t="shared" si="57"/>
        <v>#DIV/0!</v>
      </c>
      <c r="H305" s="177">
        <f t="shared" si="58"/>
        <v>0.69</v>
      </c>
      <c r="J305" s="149"/>
      <c r="K305" s="149"/>
    </row>
    <row r="306" spans="1:11" x14ac:dyDescent="0.25">
      <c r="A306" s="169" t="s">
        <v>575</v>
      </c>
      <c r="B306" s="164" t="s">
        <v>117</v>
      </c>
      <c r="C306" s="171">
        <v>2939.06</v>
      </c>
      <c r="D306" s="171">
        <v>2660</v>
      </c>
      <c r="E306" s="171">
        <v>23000</v>
      </c>
      <c r="F306" s="171">
        <v>11191.25</v>
      </c>
      <c r="G306" s="177">
        <f t="shared" si="57"/>
        <v>3.81</v>
      </c>
      <c r="H306" s="177">
        <f t="shared" si="58"/>
        <v>0.49</v>
      </c>
      <c r="J306" s="149"/>
      <c r="K306" s="149"/>
    </row>
    <row r="307" spans="1:11" x14ac:dyDescent="0.25">
      <c r="A307" s="169" t="s">
        <v>576</v>
      </c>
      <c r="B307" s="164" t="s">
        <v>119</v>
      </c>
      <c r="C307" s="171">
        <v>23024.76</v>
      </c>
      <c r="D307" s="171">
        <v>24859</v>
      </c>
      <c r="E307" s="171">
        <v>24859</v>
      </c>
      <c r="F307" s="171">
        <v>8024</v>
      </c>
      <c r="G307" s="177">
        <f t="shared" si="57"/>
        <v>0.35</v>
      </c>
      <c r="H307" s="177">
        <f t="shared" si="58"/>
        <v>0.32</v>
      </c>
      <c r="J307" s="149"/>
      <c r="K307" s="149"/>
    </row>
    <row r="308" spans="1:11" x14ac:dyDescent="0.25">
      <c r="A308" s="169" t="s">
        <v>577</v>
      </c>
      <c r="B308" s="164" t="s">
        <v>121</v>
      </c>
      <c r="C308" s="171">
        <v>0</v>
      </c>
      <c r="D308" s="171">
        <v>0</v>
      </c>
      <c r="E308" s="171">
        <v>6000</v>
      </c>
      <c r="F308" s="171">
        <v>162.12</v>
      </c>
      <c r="G308" s="177" t="e">
        <f t="shared" si="57"/>
        <v>#DIV/0!</v>
      </c>
      <c r="H308" s="177">
        <f t="shared" si="58"/>
        <v>0.03</v>
      </c>
      <c r="J308" s="149"/>
      <c r="K308" s="149"/>
    </row>
    <row r="309" spans="1:11" x14ac:dyDescent="0.25">
      <c r="A309" s="169" t="s">
        <v>578</v>
      </c>
      <c r="B309" s="164" t="s">
        <v>125</v>
      </c>
      <c r="C309" s="171">
        <v>21041.63</v>
      </c>
      <c r="D309" s="171">
        <v>14652</v>
      </c>
      <c r="E309" s="171">
        <v>34000</v>
      </c>
      <c r="F309" s="171">
        <v>18721.86</v>
      </c>
      <c r="G309" s="177">
        <f t="shared" si="57"/>
        <v>0.89</v>
      </c>
      <c r="H309" s="177">
        <f t="shared" si="58"/>
        <v>0.55000000000000004</v>
      </c>
      <c r="J309" s="149"/>
      <c r="K309" s="149"/>
    </row>
    <row r="310" spans="1:11" x14ac:dyDescent="0.25">
      <c r="A310" s="169" t="s">
        <v>579</v>
      </c>
      <c r="B310" s="164" t="s">
        <v>127</v>
      </c>
      <c r="C310" s="171">
        <v>18541.22</v>
      </c>
      <c r="D310" s="171">
        <v>6930</v>
      </c>
      <c r="E310" s="171">
        <v>105000</v>
      </c>
      <c r="F310" s="171">
        <v>42876.6</v>
      </c>
      <c r="G310" s="177">
        <f t="shared" si="57"/>
        <v>2.31</v>
      </c>
      <c r="H310" s="177">
        <f t="shared" si="58"/>
        <v>0.41</v>
      </c>
      <c r="J310" s="149"/>
      <c r="K310" s="149"/>
    </row>
    <row r="311" spans="1:11" x14ac:dyDescent="0.25">
      <c r="A311" s="169" t="s">
        <v>580</v>
      </c>
      <c r="B311" s="164" t="s">
        <v>129</v>
      </c>
      <c r="C311" s="171">
        <v>663.61</v>
      </c>
      <c r="D311" s="171">
        <v>70</v>
      </c>
      <c r="E311" s="171">
        <v>23000</v>
      </c>
      <c r="F311" s="171">
        <v>3189.88</v>
      </c>
      <c r="G311" s="177">
        <f t="shared" si="57"/>
        <v>4.8099999999999996</v>
      </c>
      <c r="H311" s="177">
        <f t="shared" si="58"/>
        <v>0.14000000000000001</v>
      </c>
      <c r="J311" s="149"/>
      <c r="K311" s="149"/>
    </row>
    <row r="312" spans="1:11" x14ac:dyDescent="0.25">
      <c r="A312" s="169" t="s">
        <v>581</v>
      </c>
      <c r="B312" s="164" t="s">
        <v>131</v>
      </c>
      <c r="C312" s="171">
        <v>888.04</v>
      </c>
      <c r="D312" s="171">
        <v>70</v>
      </c>
      <c r="E312" s="171">
        <v>20000</v>
      </c>
      <c r="F312" s="171">
        <v>0</v>
      </c>
      <c r="G312" s="177">
        <f t="shared" si="57"/>
        <v>0</v>
      </c>
      <c r="H312" s="177">
        <f t="shared" si="58"/>
        <v>0</v>
      </c>
      <c r="J312" s="149"/>
      <c r="K312" s="149"/>
    </row>
    <row r="313" spans="1:11" x14ac:dyDescent="0.25">
      <c r="A313" s="169" t="s">
        <v>582</v>
      </c>
      <c r="B313" s="164" t="s">
        <v>133</v>
      </c>
      <c r="C313" s="171">
        <v>2647.6800000000003</v>
      </c>
      <c r="D313" s="171">
        <v>1212</v>
      </c>
      <c r="E313" s="171">
        <v>80000</v>
      </c>
      <c r="F313" s="171">
        <v>3338.23</v>
      </c>
      <c r="G313" s="177">
        <f t="shared" si="57"/>
        <v>1.26</v>
      </c>
      <c r="H313" s="177">
        <f t="shared" si="58"/>
        <v>0.04</v>
      </c>
      <c r="J313" s="149"/>
      <c r="K313" s="149"/>
    </row>
    <row r="314" spans="1:11" x14ac:dyDescent="0.25">
      <c r="A314" s="169" t="s">
        <v>567</v>
      </c>
      <c r="B314" s="164" t="s">
        <v>135</v>
      </c>
      <c r="C314" s="171">
        <v>29901.91</v>
      </c>
      <c r="D314" s="171">
        <v>6020</v>
      </c>
      <c r="E314" s="171">
        <v>70000</v>
      </c>
      <c r="F314" s="171">
        <v>17475.16</v>
      </c>
      <c r="G314" s="177">
        <f t="shared" si="57"/>
        <v>0.57999999999999996</v>
      </c>
      <c r="H314" s="177">
        <f t="shared" si="58"/>
        <v>0.25</v>
      </c>
      <c r="J314" s="149"/>
      <c r="K314" s="149"/>
    </row>
    <row r="315" spans="1:11" x14ac:dyDescent="0.25">
      <c r="A315" s="169" t="s">
        <v>583</v>
      </c>
      <c r="B315" s="164" t="s">
        <v>137</v>
      </c>
      <c r="C315" s="171">
        <v>13974.53</v>
      </c>
      <c r="D315" s="171">
        <v>9533</v>
      </c>
      <c r="E315" s="171">
        <v>350000</v>
      </c>
      <c r="F315" s="171">
        <v>41072.479999999996</v>
      </c>
      <c r="G315" s="177">
        <f t="shared" si="57"/>
        <v>2.94</v>
      </c>
      <c r="H315" s="177">
        <f t="shared" si="58"/>
        <v>0.12</v>
      </c>
      <c r="J315" s="149"/>
      <c r="K315" s="149"/>
    </row>
    <row r="316" spans="1:11" x14ac:dyDescent="0.25">
      <c r="A316" s="169" t="s">
        <v>584</v>
      </c>
      <c r="B316" s="164" t="s">
        <v>139</v>
      </c>
      <c r="C316" s="171">
        <v>0</v>
      </c>
      <c r="D316" s="171">
        <v>100</v>
      </c>
      <c r="E316" s="171">
        <v>25000</v>
      </c>
      <c r="F316" s="171">
        <v>33.18</v>
      </c>
      <c r="G316" s="177" t="e">
        <f t="shared" si="57"/>
        <v>#DIV/0!</v>
      </c>
      <c r="H316" s="177">
        <f t="shared" si="58"/>
        <v>0</v>
      </c>
      <c r="J316" s="149"/>
      <c r="K316" s="149"/>
    </row>
    <row r="317" spans="1:11" x14ac:dyDescent="0.25">
      <c r="A317" s="169" t="s">
        <v>585</v>
      </c>
      <c r="B317" s="164" t="s">
        <v>141</v>
      </c>
      <c r="C317" s="171">
        <v>9070.4699999999993</v>
      </c>
      <c r="D317" s="171">
        <v>9310</v>
      </c>
      <c r="E317" s="171">
        <v>130000</v>
      </c>
      <c r="F317" s="171">
        <v>9693.86</v>
      </c>
      <c r="G317" s="177">
        <f t="shared" si="57"/>
        <v>1.07</v>
      </c>
      <c r="H317" s="177">
        <f t="shared" si="58"/>
        <v>7.0000000000000007E-2</v>
      </c>
      <c r="J317" s="149"/>
      <c r="K317" s="149"/>
    </row>
    <row r="318" spans="1:11" x14ac:dyDescent="0.25">
      <c r="A318" s="169" t="s">
        <v>586</v>
      </c>
      <c r="B318" s="164" t="s">
        <v>143</v>
      </c>
      <c r="C318" s="171">
        <v>2458.87</v>
      </c>
      <c r="D318" s="171">
        <v>1490</v>
      </c>
      <c r="E318" s="171">
        <v>3000</v>
      </c>
      <c r="F318" s="171">
        <v>2276.37</v>
      </c>
      <c r="G318" s="177">
        <f t="shared" si="57"/>
        <v>0.93</v>
      </c>
      <c r="H318" s="177">
        <f t="shared" si="58"/>
        <v>0.76</v>
      </c>
      <c r="J318" s="149"/>
      <c r="K318" s="149"/>
    </row>
    <row r="319" spans="1:11" x14ac:dyDescent="0.25">
      <c r="A319" s="169" t="s">
        <v>587</v>
      </c>
      <c r="B319" s="164" t="s">
        <v>150</v>
      </c>
      <c r="C319" s="171">
        <v>36.99</v>
      </c>
      <c r="D319" s="171">
        <v>0</v>
      </c>
      <c r="E319" s="171">
        <v>25000</v>
      </c>
      <c r="F319" s="171">
        <v>0</v>
      </c>
      <c r="G319" s="177">
        <f t="shared" si="57"/>
        <v>0</v>
      </c>
      <c r="H319" s="177">
        <f t="shared" si="58"/>
        <v>0</v>
      </c>
      <c r="J319" s="149"/>
      <c r="K319" s="149"/>
    </row>
    <row r="320" spans="1:11" x14ac:dyDescent="0.25">
      <c r="A320" s="169" t="s">
        <v>588</v>
      </c>
      <c r="B320" s="164" t="s">
        <v>152</v>
      </c>
      <c r="C320" s="171">
        <v>3661.3</v>
      </c>
      <c r="D320" s="171">
        <v>1516</v>
      </c>
      <c r="E320" s="171">
        <v>7500</v>
      </c>
      <c r="F320" s="171">
        <v>2107.29</v>
      </c>
      <c r="G320" s="177">
        <f t="shared" si="57"/>
        <v>0.57999999999999996</v>
      </c>
      <c r="H320" s="177">
        <f t="shared" si="58"/>
        <v>0.28000000000000003</v>
      </c>
      <c r="J320" s="149"/>
      <c r="K320" s="149"/>
    </row>
    <row r="321" spans="1:11" x14ac:dyDescent="0.25">
      <c r="A321" s="169" t="s">
        <v>589</v>
      </c>
      <c r="B321" s="164" t="s">
        <v>590</v>
      </c>
      <c r="C321" s="171">
        <v>1261.9300000000003</v>
      </c>
      <c r="D321" s="171">
        <v>1135</v>
      </c>
      <c r="E321" s="171">
        <v>1000</v>
      </c>
      <c r="F321" s="171">
        <v>368.66</v>
      </c>
      <c r="G321" s="177">
        <f t="shared" si="57"/>
        <v>0.28999999999999998</v>
      </c>
      <c r="H321" s="177">
        <f t="shared" si="58"/>
        <v>0.37</v>
      </c>
      <c r="J321" s="149"/>
      <c r="K321" s="149"/>
    </row>
    <row r="322" spans="1:11" x14ac:dyDescent="0.25">
      <c r="A322" s="169" t="s">
        <v>568</v>
      </c>
      <c r="B322" s="164" t="s">
        <v>156</v>
      </c>
      <c r="C322" s="171">
        <v>0</v>
      </c>
      <c r="D322" s="171">
        <v>0</v>
      </c>
      <c r="E322" s="171">
        <v>300</v>
      </c>
      <c r="F322" s="171">
        <v>140</v>
      </c>
      <c r="G322" s="177" t="e">
        <f t="shared" si="57"/>
        <v>#DIV/0!</v>
      </c>
      <c r="H322" s="177">
        <f t="shared" si="58"/>
        <v>0.47</v>
      </c>
      <c r="J322" s="149"/>
      <c r="K322" s="149"/>
    </row>
    <row r="323" spans="1:11" x14ac:dyDescent="0.25">
      <c r="A323" s="169" t="s">
        <v>591</v>
      </c>
      <c r="B323" s="164" t="s">
        <v>146</v>
      </c>
      <c r="C323" s="171">
        <v>8511.2000000000007</v>
      </c>
      <c r="D323" s="171">
        <v>1330</v>
      </c>
      <c r="E323" s="171">
        <v>6500</v>
      </c>
      <c r="F323" s="171">
        <v>5840.24</v>
      </c>
      <c r="G323" s="177">
        <f t="shared" si="57"/>
        <v>0.69</v>
      </c>
      <c r="H323" s="177">
        <f t="shared" si="58"/>
        <v>0.9</v>
      </c>
      <c r="J323" s="149"/>
      <c r="K323" s="149"/>
    </row>
    <row r="324" spans="1:11" x14ac:dyDescent="0.25">
      <c r="A324" s="169" t="s">
        <v>160</v>
      </c>
      <c r="B324" s="164" t="s">
        <v>161</v>
      </c>
      <c r="C324" s="170">
        <f>SUM(C325:C328)</f>
        <v>1351.98</v>
      </c>
      <c r="D324" s="170">
        <f t="shared" ref="D324:F324" si="64">SUM(D325:D328)</f>
        <v>142</v>
      </c>
      <c r="E324" s="170">
        <f t="shared" si="64"/>
        <v>1000</v>
      </c>
      <c r="F324" s="170">
        <f t="shared" si="64"/>
        <v>69.679999999999993</v>
      </c>
      <c r="G324" s="177">
        <f t="shared" si="57"/>
        <v>0.05</v>
      </c>
      <c r="H324" s="177">
        <f t="shared" si="58"/>
        <v>7.0000000000000007E-2</v>
      </c>
      <c r="J324" s="149"/>
      <c r="K324" s="149"/>
    </row>
    <row r="325" spans="1:11" x14ac:dyDescent="0.25">
      <c r="A325" s="169" t="s">
        <v>592</v>
      </c>
      <c r="B325" s="164" t="s">
        <v>165</v>
      </c>
      <c r="C325" s="173">
        <v>1351.98</v>
      </c>
      <c r="D325" s="173">
        <v>142</v>
      </c>
      <c r="E325" s="173">
        <v>1000</v>
      </c>
      <c r="F325" s="173">
        <v>69.679999999999993</v>
      </c>
      <c r="G325" s="177">
        <f t="shared" si="57"/>
        <v>0.05</v>
      </c>
      <c r="H325" s="177">
        <f t="shared" si="58"/>
        <v>7.0000000000000007E-2</v>
      </c>
      <c r="J325" s="149"/>
      <c r="K325" s="149"/>
    </row>
    <row r="326" spans="1:11" x14ac:dyDescent="0.25">
      <c r="A326" s="169" t="s">
        <v>593</v>
      </c>
      <c r="B326" s="164" t="s">
        <v>594</v>
      </c>
      <c r="C326" s="173">
        <v>0</v>
      </c>
      <c r="D326" s="173">
        <v>0</v>
      </c>
      <c r="E326" s="173">
        <v>0</v>
      </c>
      <c r="F326" s="173">
        <v>0</v>
      </c>
      <c r="G326" s="177" t="e">
        <f t="shared" si="57"/>
        <v>#DIV/0!</v>
      </c>
      <c r="H326" s="177" t="e">
        <f t="shared" si="58"/>
        <v>#DIV/0!</v>
      </c>
      <c r="J326" s="149"/>
      <c r="K326" s="149"/>
    </row>
    <row r="327" spans="1:11" x14ac:dyDescent="0.25">
      <c r="A327" s="169" t="s">
        <v>595</v>
      </c>
      <c r="B327" s="164" t="s">
        <v>394</v>
      </c>
      <c r="C327" s="173">
        <v>0</v>
      </c>
      <c r="D327" s="173">
        <v>0</v>
      </c>
      <c r="E327" s="173">
        <v>0</v>
      </c>
      <c r="F327" s="173">
        <v>0</v>
      </c>
      <c r="G327" s="177" t="e">
        <f t="shared" si="57"/>
        <v>#DIV/0!</v>
      </c>
      <c r="H327" s="177" t="e">
        <f t="shared" si="58"/>
        <v>#DIV/0!</v>
      </c>
      <c r="J327" s="149"/>
      <c r="K327" s="149"/>
    </row>
    <row r="328" spans="1:11" x14ac:dyDescent="0.25">
      <c r="A328" s="169" t="s">
        <v>596</v>
      </c>
      <c r="B328" s="164" t="s">
        <v>396</v>
      </c>
      <c r="C328" s="173">
        <v>0</v>
      </c>
      <c r="D328" s="173">
        <v>0</v>
      </c>
      <c r="E328" s="173">
        <v>0</v>
      </c>
      <c r="F328" s="173">
        <v>0</v>
      </c>
      <c r="G328" s="177" t="e">
        <f t="shared" si="57"/>
        <v>#DIV/0!</v>
      </c>
      <c r="H328" s="177" t="e">
        <f t="shared" si="58"/>
        <v>#DIV/0!</v>
      </c>
      <c r="J328" s="149"/>
      <c r="K328" s="149"/>
    </row>
    <row r="329" spans="1:11" x14ac:dyDescent="0.25">
      <c r="A329" s="169" t="s">
        <v>175</v>
      </c>
      <c r="B329" s="164" t="s">
        <v>176</v>
      </c>
      <c r="C329" s="170">
        <f>C330</f>
        <v>1624.33</v>
      </c>
      <c r="D329" s="170">
        <f t="shared" ref="D329:F329" si="65">D330</f>
        <v>0</v>
      </c>
      <c r="E329" s="170">
        <f t="shared" si="65"/>
        <v>0</v>
      </c>
      <c r="F329" s="170">
        <f t="shared" si="65"/>
        <v>0</v>
      </c>
      <c r="G329" s="177">
        <f t="shared" ref="G329:G392" si="66">ROUND(F329/C329,2)</f>
        <v>0</v>
      </c>
      <c r="H329" s="177" t="e">
        <f t="shared" ref="H329:H392" si="67">ROUND(F329/E329,2)</f>
        <v>#DIV/0!</v>
      </c>
      <c r="J329" s="149"/>
      <c r="K329" s="149"/>
    </row>
    <row r="330" spans="1:11" x14ac:dyDescent="0.25">
      <c r="A330" s="169" t="s">
        <v>597</v>
      </c>
      <c r="B330" s="164" t="s">
        <v>598</v>
      </c>
      <c r="C330" s="173">
        <v>1624.33</v>
      </c>
      <c r="D330" s="173">
        <v>0</v>
      </c>
      <c r="E330" s="173">
        <v>0</v>
      </c>
      <c r="F330" s="173">
        <v>0</v>
      </c>
      <c r="G330" s="177">
        <f t="shared" si="66"/>
        <v>0</v>
      </c>
      <c r="H330" s="177" t="e">
        <f t="shared" si="67"/>
        <v>#DIV/0!</v>
      </c>
      <c r="J330" s="149"/>
      <c r="K330" s="149"/>
    </row>
    <row r="331" spans="1:11" x14ac:dyDescent="0.25">
      <c r="A331" s="168" t="s">
        <v>57</v>
      </c>
      <c r="B331" s="164" t="s">
        <v>227</v>
      </c>
      <c r="C331" s="170">
        <f>C332+C341</f>
        <v>125350.35</v>
      </c>
      <c r="D331" s="170">
        <f t="shared" ref="D331:F331" si="68">D332+D341</f>
        <v>97791</v>
      </c>
      <c r="E331" s="170">
        <f t="shared" si="68"/>
        <v>130502</v>
      </c>
      <c r="F331" s="170">
        <f t="shared" si="68"/>
        <v>43234.61</v>
      </c>
      <c r="G331" s="175">
        <f t="shared" si="66"/>
        <v>0.34</v>
      </c>
      <c r="H331" s="175">
        <f t="shared" si="67"/>
        <v>0.33</v>
      </c>
      <c r="J331" s="149"/>
      <c r="K331" s="149"/>
    </row>
    <row r="332" spans="1:11" x14ac:dyDescent="0.25">
      <c r="A332" s="169" t="s">
        <v>233</v>
      </c>
      <c r="B332" s="164" t="s">
        <v>234</v>
      </c>
      <c r="C332" s="170">
        <f>SUM(C333:C340)</f>
        <v>87515.62000000001</v>
      </c>
      <c r="D332" s="170">
        <f t="shared" ref="D332:F332" si="69">SUM(D333:D340)</f>
        <v>69091</v>
      </c>
      <c r="E332" s="170">
        <f t="shared" si="69"/>
        <v>86802</v>
      </c>
      <c r="F332" s="170">
        <f t="shared" si="69"/>
        <v>11530.82</v>
      </c>
      <c r="G332" s="175">
        <f t="shared" si="66"/>
        <v>0.13</v>
      </c>
      <c r="H332" s="175">
        <f t="shared" si="67"/>
        <v>0.13</v>
      </c>
      <c r="J332" s="149"/>
      <c r="K332" s="149"/>
    </row>
    <row r="333" spans="1:11" x14ac:dyDescent="0.25">
      <c r="A333" s="169" t="s">
        <v>599</v>
      </c>
      <c r="B333" s="164" t="s">
        <v>242</v>
      </c>
      <c r="C333" s="171">
        <v>4771.22</v>
      </c>
      <c r="D333" s="171">
        <v>368</v>
      </c>
      <c r="E333" s="171">
        <v>10000</v>
      </c>
      <c r="F333" s="171">
        <v>1255.3900000000001</v>
      </c>
      <c r="G333" s="177">
        <f t="shared" si="66"/>
        <v>0.26</v>
      </c>
      <c r="H333" s="177">
        <f t="shared" si="67"/>
        <v>0.13</v>
      </c>
      <c r="J333" s="149"/>
      <c r="K333" s="149"/>
    </row>
    <row r="334" spans="1:11" x14ac:dyDescent="0.25">
      <c r="A334" s="169" t="s">
        <v>600</v>
      </c>
      <c r="B334" s="164" t="s">
        <v>439</v>
      </c>
      <c r="C334" s="171">
        <v>23908.35</v>
      </c>
      <c r="D334" s="171">
        <v>861</v>
      </c>
      <c r="E334" s="171">
        <v>3000</v>
      </c>
      <c r="F334" s="171">
        <v>873.08</v>
      </c>
      <c r="G334" s="177">
        <f t="shared" si="66"/>
        <v>0.04</v>
      </c>
      <c r="H334" s="177">
        <f t="shared" si="67"/>
        <v>0.28999999999999998</v>
      </c>
      <c r="J334" s="149"/>
      <c r="K334" s="149"/>
    </row>
    <row r="335" spans="1:11" x14ac:dyDescent="0.25">
      <c r="A335" s="169" t="s">
        <v>601</v>
      </c>
      <c r="B335" s="164" t="s">
        <v>441</v>
      </c>
      <c r="C335" s="171">
        <v>0</v>
      </c>
      <c r="D335" s="171">
        <v>0</v>
      </c>
      <c r="E335" s="171">
        <v>8000</v>
      </c>
      <c r="F335" s="171">
        <v>1025.81</v>
      </c>
      <c r="G335" s="177" t="e">
        <f t="shared" si="66"/>
        <v>#DIV/0!</v>
      </c>
      <c r="H335" s="177">
        <f t="shared" si="67"/>
        <v>0.13</v>
      </c>
      <c r="J335" s="149"/>
      <c r="K335" s="149"/>
    </row>
    <row r="336" spans="1:11" x14ac:dyDescent="0.25">
      <c r="A336" s="169" t="s">
        <v>602</v>
      </c>
      <c r="B336" s="164" t="s">
        <v>244</v>
      </c>
      <c r="C336" s="171">
        <v>38269.79</v>
      </c>
      <c r="D336" s="171">
        <v>46232</v>
      </c>
      <c r="E336" s="171">
        <v>46232</v>
      </c>
      <c r="F336" s="171">
        <v>3036.03</v>
      </c>
      <c r="G336" s="177">
        <f t="shared" si="66"/>
        <v>0.08</v>
      </c>
      <c r="H336" s="177">
        <f t="shared" si="67"/>
        <v>7.0000000000000007E-2</v>
      </c>
      <c r="J336" s="149"/>
      <c r="K336" s="149"/>
    </row>
    <row r="337" spans="1:11" x14ac:dyDescent="0.25">
      <c r="A337" s="169" t="s">
        <v>603</v>
      </c>
      <c r="B337" s="164" t="s">
        <v>443</v>
      </c>
      <c r="C337" s="171">
        <v>10516.96</v>
      </c>
      <c r="D337" s="171">
        <v>11060</v>
      </c>
      <c r="E337" s="171">
        <v>7000</v>
      </c>
      <c r="F337" s="171">
        <v>0</v>
      </c>
      <c r="G337" s="177">
        <f t="shared" si="66"/>
        <v>0</v>
      </c>
      <c r="H337" s="177">
        <f t="shared" si="67"/>
        <v>0</v>
      </c>
      <c r="J337" s="149"/>
      <c r="K337" s="149"/>
    </row>
    <row r="338" spans="1:11" x14ac:dyDescent="0.25">
      <c r="A338" s="169" t="s">
        <v>604</v>
      </c>
      <c r="B338" s="164" t="s">
        <v>364</v>
      </c>
      <c r="C338" s="171">
        <v>0</v>
      </c>
      <c r="D338" s="171">
        <v>0</v>
      </c>
      <c r="E338" s="171">
        <v>0</v>
      </c>
      <c r="F338" s="171">
        <v>0</v>
      </c>
      <c r="G338" s="177" t="e">
        <f t="shared" si="66"/>
        <v>#DIV/0!</v>
      </c>
      <c r="H338" s="177" t="e">
        <f t="shared" si="67"/>
        <v>#DIV/0!</v>
      </c>
      <c r="J338" s="149"/>
      <c r="K338" s="149"/>
    </row>
    <row r="339" spans="1:11" x14ac:dyDescent="0.25">
      <c r="A339" s="169" t="s">
        <v>605</v>
      </c>
      <c r="B339" s="164" t="s">
        <v>453</v>
      </c>
      <c r="C339" s="171">
        <v>0</v>
      </c>
      <c r="D339" s="171">
        <v>0</v>
      </c>
      <c r="E339" s="171">
        <v>2000</v>
      </c>
      <c r="F339" s="171">
        <v>884.43</v>
      </c>
      <c r="G339" s="177" t="e">
        <f t="shared" si="66"/>
        <v>#DIV/0!</v>
      </c>
      <c r="H339" s="177">
        <f t="shared" si="67"/>
        <v>0.44</v>
      </c>
      <c r="J339" s="149"/>
      <c r="K339" s="149"/>
    </row>
    <row r="340" spans="1:11" x14ac:dyDescent="0.25">
      <c r="A340" s="169" t="s">
        <v>606</v>
      </c>
      <c r="B340" s="164" t="s">
        <v>607</v>
      </c>
      <c r="C340" s="171">
        <v>10049.299999999999</v>
      </c>
      <c r="D340" s="171">
        <v>10570</v>
      </c>
      <c r="E340" s="171">
        <v>10570</v>
      </c>
      <c r="F340" s="171">
        <v>4456.08</v>
      </c>
      <c r="G340" s="177">
        <f t="shared" si="66"/>
        <v>0.44</v>
      </c>
      <c r="H340" s="177">
        <f t="shared" si="67"/>
        <v>0.42</v>
      </c>
      <c r="J340" s="149"/>
      <c r="K340" s="149"/>
    </row>
    <row r="341" spans="1:11" x14ac:dyDescent="0.25">
      <c r="A341" s="169" t="s">
        <v>249</v>
      </c>
      <c r="B341" s="164" t="s">
        <v>250</v>
      </c>
      <c r="C341" s="170">
        <f>SUM(C342:C343)</f>
        <v>37834.730000000003</v>
      </c>
      <c r="D341" s="170">
        <f t="shared" ref="D341:F341" si="70">SUM(D342:D343)</f>
        <v>28700</v>
      </c>
      <c r="E341" s="170">
        <f t="shared" si="70"/>
        <v>43700</v>
      </c>
      <c r="F341" s="170">
        <f t="shared" si="70"/>
        <v>31703.79</v>
      </c>
      <c r="G341" s="175">
        <f t="shared" si="66"/>
        <v>0.84</v>
      </c>
      <c r="H341" s="175">
        <f t="shared" si="67"/>
        <v>0.73</v>
      </c>
      <c r="J341" s="149"/>
      <c r="K341" s="149"/>
    </row>
    <row r="342" spans="1:11" x14ac:dyDescent="0.25">
      <c r="A342" s="169" t="s">
        <v>608</v>
      </c>
      <c r="B342" s="164" t="s">
        <v>252</v>
      </c>
      <c r="C342" s="173">
        <v>37834.730000000003</v>
      </c>
      <c r="D342" s="173">
        <v>28700</v>
      </c>
      <c r="E342" s="173">
        <v>28700</v>
      </c>
      <c r="F342" s="173">
        <v>21173.06</v>
      </c>
      <c r="G342" s="177">
        <f t="shared" si="66"/>
        <v>0.56000000000000005</v>
      </c>
      <c r="H342" s="177">
        <f t="shared" si="67"/>
        <v>0.74</v>
      </c>
      <c r="J342" s="149"/>
      <c r="K342" s="149"/>
    </row>
    <row r="343" spans="1:11" x14ac:dyDescent="0.25">
      <c r="A343" s="169" t="s">
        <v>609</v>
      </c>
      <c r="B343" s="164" t="s">
        <v>479</v>
      </c>
      <c r="C343" s="173">
        <v>0</v>
      </c>
      <c r="D343" s="173">
        <v>0</v>
      </c>
      <c r="E343" s="173">
        <v>15000</v>
      </c>
      <c r="F343" s="173">
        <v>10530.73</v>
      </c>
      <c r="G343" s="177" t="e">
        <f t="shared" si="66"/>
        <v>#DIV/0!</v>
      </c>
      <c r="H343" s="177">
        <f t="shared" si="67"/>
        <v>0.7</v>
      </c>
      <c r="J343" s="149"/>
      <c r="K343" s="149"/>
    </row>
    <row r="344" spans="1:11" x14ac:dyDescent="0.25">
      <c r="A344" s="167" t="s">
        <v>32</v>
      </c>
      <c r="B344" s="164" t="s">
        <v>488</v>
      </c>
      <c r="C344" s="170">
        <f>C345+C383</f>
        <v>40671.86</v>
      </c>
      <c r="D344" s="170">
        <f t="shared" ref="D344:F344" si="71">D345+D383</f>
        <v>32700</v>
      </c>
      <c r="E344" s="170">
        <f t="shared" si="71"/>
        <v>50300</v>
      </c>
      <c r="F344" s="170">
        <f t="shared" si="71"/>
        <v>55560.560000000005</v>
      </c>
      <c r="G344" s="175">
        <f t="shared" si="66"/>
        <v>1.37</v>
      </c>
      <c r="H344" s="175">
        <f t="shared" si="67"/>
        <v>1.1000000000000001</v>
      </c>
      <c r="J344" s="149"/>
      <c r="K344" s="149"/>
    </row>
    <row r="345" spans="1:11" x14ac:dyDescent="0.25">
      <c r="A345" s="168" t="s">
        <v>81</v>
      </c>
      <c r="B345" s="164" t="s">
        <v>82</v>
      </c>
      <c r="C345" s="170">
        <f>C346+C350+C376+C381</f>
        <v>31732.03</v>
      </c>
      <c r="D345" s="170">
        <f t="shared" ref="D345:F345" si="72">D346+D350+D376+D381</f>
        <v>29800</v>
      </c>
      <c r="E345" s="170">
        <f t="shared" si="72"/>
        <v>37300</v>
      </c>
      <c r="F345" s="170">
        <f t="shared" si="72"/>
        <v>54412.91</v>
      </c>
      <c r="G345" s="175">
        <f t="shared" si="66"/>
        <v>1.71</v>
      </c>
      <c r="H345" s="175">
        <f t="shared" si="67"/>
        <v>1.46</v>
      </c>
      <c r="J345" s="149"/>
      <c r="K345" s="149"/>
    </row>
    <row r="346" spans="1:11" x14ac:dyDescent="0.25">
      <c r="A346" s="169" t="s">
        <v>83</v>
      </c>
      <c r="B346" s="164" t="s">
        <v>84</v>
      </c>
      <c r="C346" s="170">
        <f>SUM(C347:C349)</f>
        <v>3498.8599999999997</v>
      </c>
      <c r="D346" s="170">
        <f t="shared" ref="D346:F346" si="73">SUM(D347:D349)</f>
        <v>2400</v>
      </c>
      <c r="E346" s="170">
        <f t="shared" si="73"/>
        <v>3000</v>
      </c>
      <c r="F346" s="170">
        <f t="shared" si="73"/>
        <v>2340.2599999999998</v>
      </c>
      <c r="G346" s="175">
        <f t="shared" si="66"/>
        <v>0.67</v>
      </c>
      <c r="H346" s="175">
        <f t="shared" si="67"/>
        <v>0.78</v>
      </c>
    </row>
    <row r="347" spans="1:11" x14ac:dyDescent="0.25">
      <c r="A347" s="169" t="s">
        <v>561</v>
      </c>
      <c r="B347" s="164" t="s">
        <v>88</v>
      </c>
      <c r="C347" s="171">
        <v>3003.31</v>
      </c>
      <c r="D347" s="171">
        <v>2100</v>
      </c>
      <c r="E347" s="171">
        <v>2500</v>
      </c>
      <c r="F347" s="171">
        <v>2008.8</v>
      </c>
      <c r="G347" s="177">
        <f t="shared" si="66"/>
        <v>0.67</v>
      </c>
      <c r="H347" s="177">
        <f t="shared" si="67"/>
        <v>0.8</v>
      </c>
      <c r="J347" s="149"/>
      <c r="K347" s="149"/>
    </row>
    <row r="348" spans="1:11" x14ac:dyDescent="0.25">
      <c r="A348" s="169" t="s">
        <v>563</v>
      </c>
      <c r="B348" s="164" t="s">
        <v>92</v>
      </c>
      <c r="C348" s="171">
        <v>0</v>
      </c>
      <c r="D348" s="171">
        <v>0</v>
      </c>
      <c r="E348" s="171">
        <v>0</v>
      </c>
      <c r="F348" s="171">
        <v>0</v>
      </c>
      <c r="G348" s="177" t="e">
        <f t="shared" si="66"/>
        <v>#DIV/0!</v>
      </c>
      <c r="H348" s="177" t="e">
        <f t="shared" si="67"/>
        <v>#DIV/0!</v>
      </c>
      <c r="J348" s="149"/>
      <c r="K348" s="149"/>
    </row>
    <row r="349" spans="1:11" x14ac:dyDescent="0.25">
      <c r="A349" s="169" t="s">
        <v>564</v>
      </c>
      <c r="B349" s="164" t="s">
        <v>97</v>
      </c>
      <c r="C349" s="171">
        <v>495.54999999999995</v>
      </c>
      <c r="D349" s="171">
        <v>300</v>
      </c>
      <c r="E349" s="171">
        <v>500</v>
      </c>
      <c r="F349" s="171">
        <v>331.46</v>
      </c>
      <c r="G349" s="177">
        <f t="shared" si="66"/>
        <v>0.67</v>
      </c>
      <c r="H349" s="177">
        <f t="shared" si="67"/>
        <v>0.66</v>
      </c>
      <c r="J349" s="149"/>
      <c r="K349" s="149"/>
    </row>
    <row r="350" spans="1:11" x14ac:dyDescent="0.25">
      <c r="A350" s="169" t="s">
        <v>98</v>
      </c>
      <c r="B350" s="164" t="s">
        <v>99</v>
      </c>
      <c r="C350" s="170">
        <f>SUM(C351:C375)</f>
        <v>28202.66</v>
      </c>
      <c r="D350" s="170">
        <f t="shared" ref="D350:F350" si="74">SUM(D351:D375)</f>
        <v>27400</v>
      </c>
      <c r="E350" s="170">
        <f t="shared" si="74"/>
        <v>34200</v>
      </c>
      <c r="F350" s="170">
        <f t="shared" si="74"/>
        <v>52072.090000000004</v>
      </c>
      <c r="G350" s="175">
        <f t="shared" si="66"/>
        <v>1.85</v>
      </c>
      <c r="H350" s="175">
        <f t="shared" si="67"/>
        <v>1.52</v>
      </c>
      <c r="J350" s="149"/>
      <c r="K350" s="149"/>
    </row>
    <row r="351" spans="1:11" x14ac:dyDescent="0.25">
      <c r="A351" s="169" t="s">
        <v>569</v>
      </c>
      <c r="B351" s="164" t="s">
        <v>103</v>
      </c>
      <c r="C351" s="171">
        <v>4483.0600000000004</v>
      </c>
      <c r="D351" s="171">
        <v>5100</v>
      </c>
      <c r="E351" s="171">
        <v>5100</v>
      </c>
      <c r="F351" s="171">
        <v>6017.91</v>
      </c>
      <c r="G351" s="177">
        <f t="shared" si="66"/>
        <v>1.34</v>
      </c>
      <c r="H351" s="177">
        <f t="shared" si="67"/>
        <v>1.18</v>
      </c>
      <c r="J351" s="149"/>
      <c r="K351" s="149"/>
    </row>
    <row r="352" spans="1:11" x14ac:dyDescent="0.25">
      <c r="A352" s="169" t="s">
        <v>565</v>
      </c>
      <c r="B352" s="164" t="s">
        <v>105</v>
      </c>
      <c r="C352" s="171">
        <v>0</v>
      </c>
      <c r="D352" s="171">
        <v>0</v>
      </c>
      <c r="E352" s="171">
        <v>0</v>
      </c>
      <c r="F352" s="171">
        <v>0</v>
      </c>
      <c r="G352" s="177" t="e">
        <f t="shared" si="66"/>
        <v>#DIV/0!</v>
      </c>
      <c r="H352" s="177" t="e">
        <f t="shared" si="67"/>
        <v>#DIV/0!</v>
      </c>
      <c r="J352" s="149"/>
      <c r="K352" s="149"/>
    </row>
    <row r="353" spans="1:11" x14ac:dyDescent="0.25">
      <c r="A353" s="169" t="s">
        <v>570</v>
      </c>
      <c r="B353" s="164" t="s">
        <v>107</v>
      </c>
      <c r="C353" s="171">
        <v>2137.52</v>
      </c>
      <c r="D353" s="171">
        <v>2400</v>
      </c>
      <c r="E353" s="171">
        <v>2400</v>
      </c>
      <c r="F353" s="171">
        <v>1130</v>
      </c>
      <c r="G353" s="177">
        <f t="shared" si="66"/>
        <v>0.53</v>
      </c>
      <c r="H353" s="177">
        <f t="shared" si="67"/>
        <v>0.47</v>
      </c>
      <c r="J353" s="149"/>
      <c r="K353" s="149"/>
    </row>
    <row r="354" spans="1:11" x14ac:dyDescent="0.25">
      <c r="A354" s="169" t="s">
        <v>571</v>
      </c>
      <c r="B354" s="164" t="s">
        <v>109</v>
      </c>
      <c r="C354" s="171">
        <v>0</v>
      </c>
      <c r="D354" s="171">
        <v>0</v>
      </c>
      <c r="E354" s="171">
        <v>0</v>
      </c>
      <c r="F354" s="171">
        <v>0</v>
      </c>
      <c r="G354" s="177" t="e">
        <f t="shared" si="66"/>
        <v>#DIV/0!</v>
      </c>
      <c r="H354" s="177" t="e">
        <f t="shared" si="67"/>
        <v>#DIV/0!</v>
      </c>
      <c r="J354" s="149"/>
      <c r="K354" s="149"/>
    </row>
    <row r="355" spans="1:11" x14ac:dyDescent="0.25">
      <c r="A355" s="169" t="s">
        <v>572</v>
      </c>
      <c r="B355" s="164" t="s">
        <v>113</v>
      </c>
      <c r="C355" s="171">
        <v>2850.36</v>
      </c>
      <c r="D355" s="171">
        <v>1800</v>
      </c>
      <c r="E355" s="171">
        <v>1000</v>
      </c>
      <c r="F355" s="171">
        <v>3038.1600000000003</v>
      </c>
      <c r="G355" s="177">
        <f t="shared" si="66"/>
        <v>1.07</v>
      </c>
      <c r="H355" s="177">
        <f t="shared" si="67"/>
        <v>3.04</v>
      </c>
      <c r="J355" s="149"/>
      <c r="K355" s="149"/>
    </row>
    <row r="356" spans="1:11" x14ac:dyDescent="0.25">
      <c r="A356" s="169" t="s">
        <v>573</v>
      </c>
      <c r="B356" s="164" t="s">
        <v>384</v>
      </c>
      <c r="C356" s="171">
        <v>1156.17</v>
      </c>
      <c r="D356" s="171">
        <v>1300</v>
      </c>
      <c r="E356" s="171">
        <v>5000</v>
      </c>
      <c r="F356" s="171">
        <v>5144.51</v>
      </c>
      <c r="G356" s="177">
        <f t="shared" si="66"/>
        <v>4.45</v>
      </c>
      <c r="H356" s="177">
        <f t="shared" si="67"/>
        <v>1.03</v>
      </c>
      <c r="J356" s="149"/>
      <c r="K356" s="149"/>
    </row>
    <row r="357" spans="1:11" x14ac:dyDescent="0.25">
      <c r="A357" s="169" t="s">
        <v>574</v>
      </c>
      <c r="B357" s="164" t="s">
        <v>115</v>
      </c>
      <c r="C357" s="171">
        <v>0</v>
      </c>
      <c r="D357" s="171">
        <v>0</v>
      </c>
      <c r="E357" s="171">
        <v>0</v>
      </c>
      <c r="F357" s="171">
        <v>0</v>
      </c>
      <c r="G357" s="177" t="e">
        <f t="shared" si="66"/>
        <v>#DIV/0!</v>
      </c>
      <c r="H357" s="177" t="e">
        <f t="shared" si="67"/>
        <v>#DIV/0!</v>
      </c>
      <c r="J357" s="149"/>
      <c r="K357" s="149"/>
    </row>
    <row r="358" spans="1:11" x14ac:dyDescent="0.25">
      <c r="A358" s="169" t="s">
        <v>575</v>
      </c>
      <c r="B358" s="164" t="s">
        <v>117</v>
      </c>
      <c r="C358" s="171">
        <v>33.18</v>
      </c>
      <c r="D358" s="171">
        <v>0</v>
      </c>
      <c r="E358" s="171">
        <v>0</v>
      </c>
      <c r="F358" s="171">
        <v>0</v>
      </c>
      <c r="G358" s="177">
        <f t="shared" si="66"/>
        <v>0</v>
      </c>
      <c r="H358" s="177" t="e">
        <f t="shared" si="67"/>
        <v>#DIV/0!</v>
      </c>
      <c r="J358" s="149"/>
      <c r="K358" s="149"/>
    </row>
    <row r="359" spans="1:11" x14ac:dyDescent="0.25">
      <c r="A359" s="169" t="s">
        <v>576</v>
      </c>
      <c r="B359" s="164" t="s">
        <v>119</v>
      </c>
      <c r="C359" s="171">
        <v>18.55</v>
      </c>
      <c r="D359" s="171">
        <v>0</v>
      </c>
      <c r="E359" s="171">
        <v>0</v>
      </c>
      <c r="F359" s="171">
        <v>0</v>
      </c>
      <c r="G359" s="177">
        <f t="shared" si="66"/>
        <v>0</v>
      </c>
      <c r="H359" s="177" t="e">
        <f t="shared" si="67"/>
        <v>#DIV/0!</v>
      </c>
      <c r="J359" s="149"/>
      <c r="K359" s="149"/>
    </row>
    <row r="360" spans="1:11" x14ac:dyDescent="0.25">
      <c r="A360" s="169" t="s">
        <v>577</v>
      </c>
      <c r="B360" s="164" t="s">
        <v>121</v>
      </c>
      <c r="C360" s="171">
        <v>0</v>
      </c>
      <c r="D360" s="171">
        <v>0</v>
      </c>
      <c r="E360" s="171">
        <v>0</v>
      </c>
      <c r="F360" s="171">
        <v>206.5</v>
      </c>
      <c r="G360" s="177" t="e">
        <f t="shared" si="66"/>
        <v>#DIV/0!</v>
      </c>
      <c r="H360" s="177" t="e">
        <f t="shared" si="67"/>
        <v>#DIV/0!</v>
      </c>
      <c r="J360" s="149"/>
      <c r="K360" s="149"/>
    </row>
    <row r="361" spans="1:11" x14ac:dyDescent="0.25">
      <c r="A361" s="169" t="s">
        <v>578</v>
      </c>
      <c r="B361" s="164" t="s">
        <v>125</v>
      </c>
      <c r="C361" s="171">
        <v>4936.7899999999991</v>
      </c>
      <c r="D361" s="171">
        <v>100</v>
      </c>
      <c r="E361" s="171">
        <v>1000</v>
      </c>
      <c r="F361" s="171">
        <v>6367.05</v>
      </c>
      <c r="G361" s="177">
        <f t="shared" si="66"/>
        <v>1.29</v>
      </c>
      <c r="H361" s="177">
        <f t="shared" si="67"/>
        <v>6.37</v>
      </c>
      <c r="J361" s="149"/>
      <c r="K361" s="149"/>
    </row>
    <row r="362" spans="1:11" x14ac:dyDescent="0.25">
      <c r="A362" s="169" t="s">
        <v>579</v>
      </c>
      <c r="B362" s="164" t="s">
        <v>127</v>
      </c>
      <c r="C362" s="171">
        <v>0</v>
      </c>
      <c r="D362" s="171">
        <v>0</v>
      </c>
      <c r="E362" s="171">
        <v>0</v>
      </c>
      <c r="F362" s="171">
        <v>0</v>
      </c>
      <c r="G362" s="177" t="e">
        <f t="shared" si="66"/>
        <v>#DIV/0!</v>
      </c>
      <c r="H362" s="177" t="e">
        <f t="shared" si="67"/>
        <v>#DIV/0!</v>
      </c>
      <c r="J362" s="149"/>
      <c r="K362" s="149"/>
    </row>
    <row r="363" spans="1:11" x14ac:dyDescent="0.25">
      <c r="A363" s="169" t="s">
        <v>580</v>
      </c>
      <c r="B363" s="164" t="s">
        <v>129</v>
      </c>
      <c r="C363" s="171">
        <v>0</v>
      </c>
      <c r="D363" s="171">
        <v>0</v>
      </c>
      <c r="E363" s="171">
        <v>0</v>
      </c>
      <c r="F363" s="171">
        <v>0</v>
      </c>
      <c r="G363" s="177" t="e">
        <f t="shared" si="66"/>
        <v>#DIV/0!</v>
      </c>
      <c r="H363" s="177" t="e">
        <f t="shared" si="67"/>
        <v>#DIV/0!</v>
      </c>
      <c r="J363" s="149"/>
      <c r="K363" s="149"/>
    </row>
    <row r="364" spans="1:11" x14ac:dyDescent="0.25">
      <c r="A364" s="169" t="s">
        <v>581</v>
      </c>
      <c r="B364" s="164" t="s">
        <v>131</v>
      </c>
      <c r="C364" s="171">
        <v>0</v>
      </c>
      <c r="D364" s="171">
        <v>0</v>
      </c>
      <c r="E364" s="171">
        <v>0</v>
      </c>
      <c r="F364" s="171">
        <v>0</v>
      </c>
      <c r="G364" s="177" t="e">
        <f t="shared" si="66"/>
        <v>#DIV/0!</v>
      </c>
      <c r="H364" s="177" t="e">
        <f t="shared" si="67"/>
        <v>#DIV/0!</v>
      </c>
      <c r="J364" s="149"/>
      <c r="K364" s="149"/>
    </row>
    <row r="365" spans="1:11" x14ac:dyDescent="0.25">
      <c r="A365" s="169" t="s">
        <v>582</v>
      </c>
      <c r="B365" s="164" t="s">
        <v>133</v>
      </c>
      <c r="C365" s="171">
        <v>926.41</v>
      </c>
      <c r="D365" s="171">
        <v>100</v>
      </c>
      <c r="E365" s="171">
        <v>100</v>
      </c>
      <c r="F365" s="171">
        <v>46.25</v>
      </c>
      <c r="G365" s="177">
        <f t="shared" si="66"/>
        <v>0.05</v>
      </c>
      <c r="H365" s="177">
        <f t="shared" si="67"/>
        <v>0.46</v>
      </c>
      <c r="J365" s="149"/>
      <c r="K365" s="149"/>
    </row>
    <row r="366" spans="1:11" x14ac:dyDescent="0.25">
      <c r="A366" s="169" t="s">
        <v>567</v>
      </c>
      <c r="B366" s="164" t="s">
        <v>135</v>
      </c>
      <c r="C366" s="171">
        <v>2120.44</v>
      </c>
      <c r="D366" s="171">
        <v>3200</v>
      </c>
      <c r="E366" s="171">
        <v>1000</v>
      </c>
      <c r="F366" s="171">
        <v>0</v>
      </c>
      <c r="G366" s="177">
        <f t="shared" si="66"/>
        <v>0</v>
      </c>
      <c r="H366" s="177">
        <f t="shared" si="67"/>
        <v>0</v>
      </c>
      <c r="J366" s="149"/>
      <c r="K366" s="149"/>
    </row>
    <row r="367" spans="1:11" x14ac:dyDescent="0.25">
      <c r="A367" s="169" t="s">
        <v>583</v>
      </c>
      <c r="B367" s="164" t="s">
        <v>137</v>
      </c>
      <c r="C367" s="171">
        <v>3275.82</v>
      </c>
      <c r="D367" s="171">
        <v>4900</v>
      </c>
      <c r="E367" s="171">
        <v>1000</v>
      </c>
      <c r="F367" s="171">
        <v>655.72</v>
      </c>
      <c r="G367" s="177">
        <f t="shared" si="66"/>
        <v>0.2</v>
      </c>
      <c r="H367" s="177">
        <f t="shared" si="67"/>
        <v>0.66</v>
      </c>
      <c r="J367" s="149"/>
      <c r="K367" s="149"/>
    </row>
    <row r="368" spans="1:11" x14ac:dyDescent="0.25">
      <c r="A368" s="169" t="s">
        <v>584</v>
      </c>
      <c r="B368" s="164" t="s">
        <v>139</v>
      </c>
      <c r="C368" s="171">
        <v>53.09</v>
      </c>
      <c r="D368" s="171">
        <v>0</v>
      </c>
      <c r="E368" s="171">
        <v>0</v>
      </c>
      <c r="F368" s="171">
        <v>265.45</v>
      </c>
      <c r="G368" s="177">
        <f t="shared" si="66"/>
        <v>5</v>
      </c>
      <c r="H368" s="177" t="e">
        <f t="shared" si="67"/>
        <v>#DIV/0!</v>
      </c>
      <c r="J368" s="149"/>
      <c r="K368" s="149"/>
    </row>
    <row r="369" spans="1:11" x14ac:dyDescent="0.25">
      <c r="A369" s="169" t="s">
        <v>585</v>
      </c>
      <c r="B369" s="164" t="s">
        <v>141</v>
      </c>
      <c r="C369" s="171">
        <v>5235.03</v>
      </c>
      <c r="D369" s="171">
        <v>7300</v>
      </c>
      <c r="E369" s="171">
        <v>12000</v>
      </c>
      <c r="F369" s="171">
        <v>19864.25</v>
      </c>
      <c r="G369" s="177">
        <f t="shared" si="66"/>
        <v>3.79</v>
      </c>
      <c r="H369" s="177">
        <f t="shared" si="67"/>
        <v>1.66</v>
      </c>
      <c r="J369" s="149"/>
      <c r="K369" s="149"/>
    </row>
    <row r="370" spans="1:11" x14ac:dyDescent="0.25">
      <c r="A370" s="169" t="s">
        <v>586</v>
      </c>
      <c r="B370" s="164" t="s">
        <v>143</v>
      </c>
      <c r="C370" s="171">
        <v>0</v>
      </c>
      <c r="D370" s="171">
        <v>0</v>
      </c>
      <c r="E370" s="171">
        <v>1500</v>
      </c>
      <c r="F370" s="171">
        <v>998.73</v>
      </c>
      <c r="G370" s="177" t="e">
        <f t="shared" si="66"/>
        <v>#DIV/0!</v>
      </c>
      <c r="H370" s="177">
        <f t="shared" si="67"/>
        <v>0.67</v>
      </c>
      <c r="J370" s="149"/>
      <c r="K370" s="149"/>
    </row>
    <row r="371" spans="1:11" x14ac:dyDescent="0.25">
      <c r="A371" s="169" t="s">
        <v>587</v>
      </c>
      <c r="B371" s="164" t="s">
        <v>150</v>
      </c>
      <c r="C371" s="171">
        <v>0</v>
      </c>
      <c r="D371" s="171">
        <v>0</v>
      </c>
      <c r="E371" s="171">
        <v>0</v>
      </c>
      <c r="F371" s="171">
        <v>0</v>
      </c>
      <c r="G371" s="177" t="e">
        <f t="shared" si="66"/>
        <v>#DIV/0!</v>
      </c>
      <c r="H371" s="177" t="e">
        <f t="shared" si="67"/>
        <v>#DIV/0!</v>
      </c>
      <c r="J371" s="149"/>
      <c r="K371" s="149"/>
    </row>
    <row r="372" spans="1:11" x14ac:dyDescent="0.25">
      <c r="A372" s="169" t="s">
        <v>588</v>
      </c>
      <c r="B372" s="164" t="s">
        <v>152</v>
      </c>
      <c r="C372" s="171">
        <v>929.79</v>
      </c>
      <c r="D372" s="171">
        <v>1100</v>
      </c>
      <c r="E372" s="171">
        <v>4000</v>
      </c>
      <c r="F372" s="171">
        <v>8337.56</v>
      </c>
      <c r="G372" s="177">
        <f t="shared" si="66"/>
        <v>8.9700000000000006</v>
      </c>
      <c r="H372" s="177">
        <f t="shared" si="67"/>
        <v>2.08</v>
      </c>
      <c r="J372" s="149"/>
      <c r="K372" s="149"/>
    </row>
    <row r="373" spans="1:11" x14ac:dyDescent="0.25">
      <c r="A373" s="169" t="s">
        <v>589</v>
      </c>
      <c r="B373" s="164" t="s">
        <v>590</v>
      </c>
      <c r="C373" s="171">
        <v>0</v>
      </c>
      <c r="D373" s="171">
        <v>0</v>
      </c>
      <c r="E373" s="171">
        <v>0</v>
      </c>
      <c r="F373" s="171">
        <v>0</v>
      </c>
      <c r="G373" s="177" t="e">
        <f t="shared" si="66"/>
        <v>#DIV/0!</v>
      </c>
      <c r="H373" s="177" t="e">
        <f t="shared" si="67"/>
        <v>#DIV/0!</v>
      </c>
      <c r="J373" s="149"/>
      <c r="K373" s="149"/>
    </row>
    <row r="374" spans="1:11" x14ac:dyDescent="0.25">
      <c r="A374" s="169" t="s">
        <v>568</v>
      </c>
      <c r="B374" s="164" t="s">
        <v>156</v>
      </c>
      <c r="C374" s="171">
        <v>0</v>
      </c>
      <c r="D374" s="171">
        <v>0</v>
      </c>
      <c r="E374" s="171">
        <v>0</v>
      </c>
      <c r="F374" s="171">
        <v>0</v>
      </c>
      <c r="G374" s="177" t="e">
        <f t="shared" si="66"/>
        <v>#DIV/0!</v>
      </c>
      <c r="H374" s="177" t="e">
        <f t="shared" si="67"/>
        <v>#DIV/0!</v>
      </c>
      <c r="J374" s="149"/>
      <c r="K374" s="149"/>
    </row>
    <row r="375" spans="1:11" x14ac:dyDescent="0.25">
      <c r="A375" s="169" t="s">
        <v>591</v>
      </c>
      <c r="B375" s="164" t="s">
        <v>146</v>
      </c>
      <c r="C375" s="171">
        <v>46.45</v>
      </c>
      <c r="D375" s="171">
        <v>100</v>
      </c>
      <c r="E375" s="171">
        <v>100</v>
      </c>
      <c r="F375" s="171">
        <v>0</v>
      </c>
      <c r="G375" s="177">
        <f t="shared" si="66"/>
        <v>0</v>
      </c>
      <c r="H375" s="177">
        <f t="shared" si="67"/>
        <v>0</v>
      </c>
      <c r="J375" s="149"/>
      <c r="K375" s="149"/>
    </row>
    <row r="376" spans="1:11" x14ac:dyDescent="0.25">
      <c r="A376" s="169" t="s">
        <v>160</v>
      </c>
      <c r="B376" s="164" t="s">
        <v>161</v>
      </c>
      <c r="C376" s="170">
        <f>SUM(C377:C380)</f>
        <v>30.51</v>
      </c>
      <c r="D376" s="170">
        <f t="shared" ref="D376:F376" si="75">SUM(D377:D380)</f>
        <v>0</v>
      </c>
      <c r="E376" s="170">
        <f t="shared" si="75"/>
        <v>100</v>
      </c>
      <c r="F376" s="170">
        <f t="shared" si="75"/>
        <v>0.56000000000000005</v>
      </c>
      <c r="G376" s="175">
        <f t="shared" si="66"/>
        <v>0.02</v>
      </c>
      <c r="H376" s="175">
        <f t="shared" si="67"/>
        <v>0.01</v>
      </c>
      <c r="J376" s="149"/>
      <c r="K376" s="149"/>
    </row>
    <row r="377" spans="1:11" x14ac:dyDescent="0.25">
      <c r="A377" s="169" t="s">
        <v>592</v>
      </c>
      <c r="B377" s="164" t="s">
        <v>165</v>
      </c>
      <c r="C377" s="173">
        <v>30.51</v>
      </c>
      <c r="D377" s="173">
        <v>0</v>
      </c>
      <c r="E377" s="173">
        <v>100</v>
      </c>
      <c r="F377" s="173">
        <v>0.56000000000000005</v>
      </c>
      <c r="G377" s="177">
        <f t="shared" si="66"/>
        <v>0.02</v>
      </c>
      <c r="H377" s="177">
        <f t="shared" si="67"/>
        <v>0.01</v>
      </c>
      <c r="J377" s="149"/>
      <c r="K377" s="149"/>
    </row>
    <row r="378" spans="1:11" x14ac:dyDescent="0.25">
      <c r="A378" s="169" t="s">
        <v>593</v>
      </c>
      <c r="B378" s="164" t="s">
        <v>594</v>
      </c>
      <c r="C378" s="173">
        <v>0</v>
      </c>
      <c r="D378" s="173">
        <v>0</v>
      </c>
      <c r="E378" s="173">
        <v>0</v>
      </c>
      <c r="F378" s="173">
        <v>0</v>
      </c>
      <c r="G378" s="177" t="e">
        <f t="shared" si="66"/>
        <v>#DIV/0!</v>
      </c>
      <c r="H378" s="177" t="e">
        <f t="shared" si="67"/>
        <v>#DIV/0!</v>
      </c>
      <c r="J378" s="149"/>
      <c r="K378" s="149"/>
    </row>
    <row r="379" spans="1:11" x14ac:dyDescent="0.25">
      <c r="A379" s="169" t="s">
        <v>595</v>
      </c>
      <c r="B379" s="164" t="s">
        <v>394</v>
      </c>
      <c r="C379" s="173">
        <v>0</v>
      </c>
      <c r="D379" s="173">
        <v>0</v>
      </c>
      <c r="E379" s="173">
        <v>0</v>
      </c>
      <c r="F379" s="173">
        <v>0</v>
      </c>
      <c r="G379" s="177" t="e">
        <f t="shared" si="66"/>
        <v>#DIV/0!</v>
      </c>
      <c r="H379" s="177" t="e">
        <f t="shared" si="67"/>
        <v>#DIV/0!</v>
      </c>
      <c r="J379" s="149"/>
      <c r="K379" s="149"/>
    </row>
    <row r="380" spans="1:11" x14ac:dyDescent="0.25">
      <c r="A380" s="169" t="s">
        <v>596</v>
      </c>
      <c r="B380" s="164" t="s">
        <v>396</v>
      </c>
      <c r="C380" s="173">
        <v>0</v>
      </c>
      <c r="D380" s="173">
        <v>0</v>
      </c>
      <c r="E380" s="173">
        <v>0</v>
      </c>
      <c r="F380" s="173">
        <v>0</v>
      </c>
      <c r="G380" s="177" t="e">
        <f t="shared" si="66"/>
        <v>#DIV/0!</v>
      </c>
      <c r="H380" s="177" t="e">
        <f t="shared" si="67"/>
        <v>#DIV/0!</v>
      </c>
      <c r="J380" s="149"/>
      <c r="K380" s="149"/>
    </row>
    <row r="381" spans="1:11" x14ac:dyDescent="0.25">
      <c r="A381" s="169" t="s">
        <v>175</v>
      </c>
      <c r="B381" s="164" t="s">
        <v>176</v>
      </c>
      <c r="C381" s="170">
        <f>C382</f>
        <v>0</v>
      </c>
      <c r="D381" s="170">
        <f t="shared" ref="D381:F381" si="76">D382</f>
        <v>0</v>
      </c>
      <c r="E381" s="170">
        <f t="shared" si="76"/>
        <v>0</v>
      </c>
      <c r="F381" s="170">
        <f t="shared" si="76"/>
        <v>0</v>
      </c>
      <c r="G381" s="175" t="e">
        <f t="shared" si="66"/>
        <v>#DIV/0!</v>
      </c>
      <c r="H381" s="175" t="e">
        <f t="shared" si="67"/>
        <v>#DIV/0!</v>
      </c>
      <c r="J381" s="149"/>
      <c r="K381" s="149"/>
    </row>
    <row r="382" spans="1:11" x14ac:dyDescent="0.25">
      <c r="A382" s="169" t="s">
        <v>597</v>
      </c>
      <c r="B382" s="164" t="s">
        <v>598</v>
      </c>
      <c r="C382" s="173">
        <v>0</v>
      </c>
      <c r="D382" s="173">
        <v>0</v>
      </c>
      <c r="E382" s="173">
        <v>0</v>
      </c>
      <c r="F382" s="173">
        <v>0</v>
      </c>
      <c r="G382" s="177" t="e">
        <f t="shared" si="66"/>
        <v>#DIV/0!</v>
      </c>
      <c r="H382" s="177" t="e">
        <f t="shared" si="67"/>
        <v>#DIV/0!</v>
      </c>
      <c r="J382" s="149"/>
      <c r="K382" s="149"/>
    </row>
    <row r="383" spans="1:11" x14ac:dyDescent="0.25">
      <c r="A383" s="168" t="s">
        <v>57</v>
      </c>
      <c r="B383" s="164" t="s">
        <v>227</v>
      </c>
      <c r="C383" s="170">
        <f>C384+C393</f>
        <v>8939.83</v>
      </c>
      <c r="D383" s="170">
        <f t="shared" ref="D383:F383" si="77">D384+D393</f>
        <v>2900</v>
      </c>
      <c r="E383" s="170">
        <f t="shared" si="77"/>
        <v>13000</v>
      </c>
      <c r="F383" s="170">
        <f t="shared" si="77"/>
        <v>1147.6499999999999</v>
      </c>
      <c r="G383" s="175">
        <f t="shared" si="66"/>
        <v>0.13</v>
      </c>
      <c r="H383" s="175">
        <f t="shared" si="67"/>
        <v>0.09</v>
      </c>
      <c r="J383" s="149"/>
      <c r="K383" s="149"/>
    </row>
    <row r="384" spans="1:11" x14ac:dyDescent="0.25">
      <c r="A384" s="169" t="s">
        <v>233</v>
      </c>
      <c r="B384" s="164" t="s">
        <v>234</v>
      </c>
      <c r="C384" s="170">
        <f>SUM(C385:C392)</f>
        <v>8939.83</v>
      </c>
      <c r="D384" s="170">
        <f t="shared" ref="D384:F384" si="78">SUM(D385:D392)</f>
        <v>2900</v>
      </c>
      <c r="E384" s="170">
        <f t="shared" si="78"/>
        <v>13000</v>
      </c>
      <c r="F384" s="170">
        <f t="shared" si="78"/>
        <v>1147.6499999999999</v>
      </c>
      <c r="G384" s="175">
        <f t="shared" si="66"/>
        <v>0.13</v>
      </c>
      <c r="H384" s="175">
        <f t="shared" si="67"/>
        <v>0.09</v>
      </c>
      <c r="J384" s="149"/>
      <c r="K384" s="149"/>
    </row>
    <row r="385" spans="1:11" x14ac:dyDescent="0.25">
      <c r="A385" s="169" t="s">
        <v>599</v>
      </c>
      <c r="B385" s="164" t="s">
        <v>242</v>
      </c>
      <c r="C385" s="171">
        <v>2171.5</v>
      </c>
      <c r="D385" s="171">
        <v>2900</v>
      </c>
      <c r="E385" s="171">
        <v>2000</v>
      </c>
      <c r="F385" s="171">
        <v>926.05</v>
      </c>
      <c r="G385" s="177">
        <f t="shared" si="66"/>
        <v>0.43</v>
      </c>
      <c r="H385" s="177">
        <f t="shared" si="67"/>
        <v>0.46</v>
      </c>
      <c r="J385" s="149"/>
      <c r="K385" s="149"/>
    </row>
    <row r="386" spans="1:11" x14ac:dyDescent="0.25">
      <c r="A386" s="169" t="s">
        <v>600</v>
      </c>
      <c r="B386" s="164" t="s">
        <v>439</v>
      </c>
      <c r="C386" s="171">
        <v>6768.33</v>
      </c>
      <c r="D386" s="171">
        <v>0</v>
      </c>
      <c r="E386" s="171">
        <v>0</v>
      </c>
      <c r="F386" s="171">
        <v>0</v>
      </c>
      <c r="G386" s="177">
        <f t="shared" si="66"/>
        <v>0</v>
      </c>
      <c r="H386" s="177" t="e">
        <f t="shared" si="67"/>
        <v>#DIV/0!</v>
      </c>
      <c r="J386" s="149"/>
      <c r="K386" s="149"/>
    </row>
    <row r="387" spans="1:11" x14ac:dyDescent="0.25">
      <c r="A387" s="169" t="s">
        <v>601</v>
      </c>
      <c r="B387" s="164" t="s">
        <v>441</v>
      </c>
      <c r="C387" s="171">
        <v>0</v>
      </c>
      <c r="D387" s="171">
        <v>0</v>
      </c>
      <c r="E387" s="171">
        <v>0</v>
      </c>
      <c r="F387" s="171">
        <v>0</v>
      </c>
      <c r="G387" s="177" t="e">
        <f t="shared" si="66"/>
        <v>#DIV/0!</v>
      </c>
      <c r="H387" s="177" t="e">
        <f t="shared" si="67"/>
        <v>#DIV/0!</v>
      </c>
      <c r="J387" s="149"/>
      <c r="K387" s="149"/>
    </row>
    <row r="388" spans="1:11" x14ac:dyDescent="0.25">
      <c r="A388" s="169" t="s">
        <v>602</v>
      </c>
      <c r="B388" s="164" t="s">
        <v>244</v>
      </c>
      <c r="C388" s="171">
        <v>0</v>
      </c>
      <c r="D388" s="171">
        <v>0</v>
      </c>
      <c r="E388" s="171">
        <v>10000</v>
      </c>
      <c r="F388" s="171">
        <v>0</v>
      </c>
      <c r="G388" s="177" t="e">
        <f t="shared" si="66"/>
        <v>#DIV/0!</v>
      </c>
      <c r="H388" s="177">
        <f t="shared" si="67"/>
        <v>0</v>
      </c>
      <c r="J388" s="149"/>
      <c r="K388" s="149"/>
    </row>
    <row r="389" spans="1:11" x14ac:dyDescent="0.25">
      <c r="A389" s="169" t="s">
        <v>603</v>
      </c>
      <c r="B389" s="164" t="s">
        <v>443</v>
      </c>
      <c r="C389" s="171">
        <v>0</v>
      </c>
      <c r="D389" s="171">
        <v>0</v>
      </c>
      <c r="E389" s="171">
        <v>0</v>
      </c>
      <c r="F389" s="171">
        <v>0</v>
      </c>
      <c r="G389" s="177" t="e">
        <f t="shared" si="66"/>
        <v>#DIV/0!</v>
      </c>
      <c r="H389" s="177" t="e">
        <f t="shared" si="67"/>
        <v>#DIV/0!</v>
      </c>
      <c r="J389" s="149"/>
      <c r="K389" s="149"/>
    </row>
    <row r="390" spans="1:11" x14ac:dyDescent="0.25">
      <c r="A390" s="169" t="s">
        <v>604</v>
      </c>
      <c r="B390" s="164" t="s">
        <v>364</v>
      </c>
      <c r="C390" s="171">
        <v>0</v>
      </c>
      <c r="D390" s="171">
        <v>0</v>
      </c>
      <c r="E390" s="171">
        <v>0</v>
      </c>
      <c r="F390" s="171">
        <v>0</v>
      </c>
      <c r="G390" s="177" t="e">
        <f t="shared" si="66"/>
        <v>#DIV/0!</v>
      </c>
      <c r="H390" s="177" t="e">
        <f t="shared" si="67"/>
        <v>#DIV/0!</v>
      </c>
      <c r="J390" s="149"/>
      <c r="K390" s="149"/>
    </row>
    <row r="391" spans="1:11" x14ac:dyDescent="0.25">
      <c r="A391" s="169" t="s">
        <v>605</v>
      </c>
      <c r="B391" s="164" t="s">
        <v>453</v>
      </c>
      <c r="C391" s="171">
        <v>0</v>
      </c>
      <c r="D391" s="171">
        <v>0</v>
      </c>
      <c r="E391" s="171">
        <v>1000</v>
      </c>
      <c r="F391" s="171">
        <v>221.6</v>
      </c>
      <c r="G391" s="177" t="e">
        <f t="shared" si="66"/>
        <v>#DIV/0!</v>
      </c>
      <c r="H391" s="177">
        <f t="shared" si="67"/>
        <v>0.22</v>
      </c>
      <c r="J391" s="149"/>
      <c r="K391" s="149"/>
    </row>
    <row r="392" spans="1:11" x14ac:dyDescent="0.25">
      <c r="A392" s="169" t="s">
        <v>606</v>
      </c>
      <c r="B392" s="164" t="s">
        <v>607</v>
      </c>
      <c r="C392" s="171">
        <v>0</v>
      </c>
      <c r="D392" s="171">
        <v>0</v>
      </c>
      <c r="E392" s="171">
        <v>0</v>
      </c>
      <c r="F392" s="171">
        <v>0</v>
      </c>
      <c r="G392" s="177" t="e">
        <f t="shared" si="66"/>
        <v>#DIV/0!</v>
      </c>
      <c r="H392" s="177" t="e">
        <f t="shared" si="67"/>
        <v>#DIV/0!</v>
      </c>
      <c r="J392" s="149"/>
      <c r="K392" s="149"/>
    </row>
    <row r="393" spans="1:11" x14ac:dyDescent="0.25">
      <c r="A393" s="169" t="s">
        <v>249</v>
      </c>
      <c r="B393" s="164" t="s">
        <v>250</v>
      </c>
      <c r="C393" s="170">
        <f>SUM(C394:C395)</f>
        <v>0</v>
      </c>
      <c r="D393" s="170">
        <f t="shared" ref="D393:F393" si="79">SUM(D394:D395)</f>
        <v>0</v>
      </c>
      <c r="E393" s="170">
        <f t="shared" si="79"/>
        <v>0</v>
      </c>
      <c r="F393" s="170">
        <f t="shared" si="79"/>
        <v>0</v>
      </c>
      <c r="G393" s="175" t="e">
        <f t="shared" ref="G393:G456" si="80">ROUND(F393/C393,2)</f>
        <v>#DIV/0!</v>
      </c>
      <c r="H393" s="175" t="e">
        <f t="shared" ref="H393:H456" si="81">ROUND(F393/E393,2)</f>
        <v>#DIV/0!</v>
      </c>
      <c r="J393" s="149"/>
      <c r="K393" s="149"/>
    </row>
    <row r="394" spans="1:11" x14ac:dyDescent="0.25">
      <c r="A394" s="169" t="s">
        <v>608</v>
      </c>
      <c r="B394" s="164" t="s">
        <v>252</v>
      </c>
      <c r="C394" s="173">
        <v>0</v>
      </c>
      <c r="D394" s="173">
        <v>0</v>
      </c>
      <c r="E394" s="173">
        <v>0</v>
      </c>
      <c r="F394" s="173">
        <v>0</v>
      </c>
      <c r="G394" s="177" t="e">
        <f t="shared" si="80"/>
        <v>#DIV/0!</v>
      </c>
      <c r="H394" s="177" t="e">
        <f t="shared" si="81"/>
        <v>#DIV/0!</v>
      </c>
      <c r="J394" s="149"/>
      <c r="K394" s="149"/>
    </row>
    <row r="395" spans="1:11" x14ac:dyDescent="0.25">
      <c r="A395" s="169" t="s">
        <v>609</v>
      </c>
      <c r="B395" s="164" t="s">
        <v>479</v>
      </c>
      <c r="C395" s="173">
        <v>0</v>
      </c>
      <c r="D395" s="173">
        <v>0</v>
      </c>
      <c r="E395" s="173">
        <v>0</v>
      </c>
      <c r="F395" s="173">
        <v>0</v>
      </c>
      <c r="G395" s="177" t="e">
        <f t="shared" si="80"/>
        <v>#DIV/0!</v>
      </c>
      <c r="H395" s="177" t="e">
        <f t="shared" si="81"/>
        <v>#DIV/0!</v>
      </c>
      <c r="J395" s="149"/>
      <c r="K395" s="149"/>
    </row>
    <row r="396" spans="1:11" x14ac:dyDescent="0.25">
      <c r="A396" s="163" t="s">
        <v>2847</v>
      </c>
      <c r="B396" s="164" t="s">
        <v>2848</v>
      </c>
      <c r="C396" s="170">
        <f>C397</f>
        <v>526644.23916650075</v>
      </c>
      <c r="D396" s="170">
        <f t="shared" ref="D396:F396" si="82">D397</f>
        <v>1141921</v>
      </c>
      <c r="E396" s="170">
        <f t="shared" si="82"/>
        <v>426101</v>
      </c>
      <c r="F396" s="170">
        <f t="shared" si="82"/>
        <v>532917.36</v>
      </c>
      <c r="G396" s="175">
        <f t="shared" si="80"/>
        <v>1.01</v>
      </c>
      <c r="H396" s="175">
        <f t="shared" si="81"/>
        <v>1.25</v>
      </c>
      <c r="J396" s="149"/>
      <c r="K396" s="149"/>
    </row>
    <row r="397" spans="1:11" x14ac:dyDescent="0.25">
      <c r="A397" s="166" t="s">
        <v>2841</v>
      </c>
      <c r="B397" s="164" t="s">
        <v>2842</v>
      </c>
      <c r="C397" s="170">
        <f>C398+C424</f>
        <v>526644.23916650075</v>
      </c>
      <c r="D397" s="170">
        <f t="shared" ref="D397:F397" si="83">D398+D424</f>
        <v>1141921</v>
      </c>
      <c r="E397" s="170">
        <f t="shared" si="83"/>
        <v>426101</v>
      </c>
      <c r="F397" s="170">
        <f t="shared" si="83"/>
        <v>532917.36</v>
      </c>
      <c r="G397" s="175">
        <f t="shared" si="80"/>
        <v>1.01</v>
      </c>
      <c r="H397" s="175">
        <f t="shared" si="81"/>
        <v>1.25</v>
      </c>
      <c r="J397" s="149"/>
      <c r="K397" s="149"/>
    </row>
    <row r="398" spans="1:11" x14ac:dyDescent="0.25">
      <c r="A398" s="167" t="s">
        <v>73</v>
      </c>
      <c r="B398" s="164" t="s">
        <v>74</v>
      </c>
      <c r="C398" s="170">
        <f>C399+C421</f>
        <v>0</v>
      </c>
      <c r="D398" s="170">
        <f t="shared" ref="D398:F398" si="84">D399+D421</f>
        <v>77420</v>
      </c>
      <c r="E398" s="170">
        <f t="shared" si="84"/>
        <v>46373</v>
      </c>
      <c r="F398" s="170">
        <f t="shared" si="84"/>
        <v>6320.47</v>
      </c>
      <c r="G398" s="175" t="e">
        <f t="shared" si="80"/>
        <v>#DIV/0!</v>
      </c>
      <c r="H398" s="175">
        <f t="shared" si="81"/>
        <v>0.14000000000000001</v>
      </c>
      <c r="J398" s="149"/>
      <c r="K398" s="149"/>
    </row>
    <row r="399" spans="1:11" x14ac:dyDescent="0.25">
      <c r="A399" s="168" t="s">
        <v>81</v>
      </c>
      <c r="B399" s="164" t="s">
        <v>82</v>
      </c>
      <c r="C399" s="170">
        <f>C400+C404+C418</f>
        <v>0</v>
      </c>
      <c r="D399" s="170">
        <f t="shared" ref="D399:F399" si="85">D400+D404+D418</f>
        <v>63979</v>
      </c>
      <c r="E399" s="170">
        <f t="shared" si="85"/>
        <v>45058</v>
      </c>
      <c r="F399" s="170">
        <f t="shared" si="85"/>
        <v>6320.47</v>
      </c>
      <c r="G399" s="175" t="e">
        <f t="shared" si="80"/>
        <v>#DIV/0!</v>
      </c>
      <c r="H399" s="175">
        <f t="shared" si="81"/>
        <v>0.14000000000000001</v>
      </c>
      <c r="J399" s="149"/>
      <c r="K399" s="149"/>
    </row>
    <row r="400" spans="1:11" x14ac:dyDescent="0.25">
      <c r="A400" s="169" t="s">
        <v>83</v>
      </c>
      <c r="B400" s="164" t="s">
        <v>84</v>
      </c>
      <c r="C400" s="170">
        <f>SUM(C401:C403)</f>
        <v>0</v>
      </c>
      <c r="D400" s="170">
        <f t="shared" ref="D400:F400" si="86">SUM(D401:D403)</f>
        <v>26123</v>
      </c>
      <c r="E400" s="170">
        <f t="shared" si="86"/>
        <v>27036</v>
      </c>
      <c r="F400" s="170">
        <f t="shared" si="86"/>
        <v>0</v>
      </c>
      <c r="G400" s="175" t="e">
        <f t="shared" si="80"/>
        <v>#DIV/0!</v>
      </c>
      <c r="H400" s="175">
        <f t="shared" si="81"/>
        <v>0</v>
      </c>
    </row>
    <row r="401" spans="1:11" x14ac:dyDescent="0.25">
      <c r="A401" s="169" t="s">
        <v>561</v>
      </c>
      <c r="B401" s="164" t="s">
        <v>88</v>
      </c>
      <c r="C401" s="171">
        <v>0</v>
      </c>
      <c r="D401" s="171">
        <v>22423</v>
      </c>
      <c r="E401" s="171">
        <v>22711</v>
      </c>
      <c r="F401" s="171">
        <v>0</v>
      </c>
      <c r="G401" s="177" t="e">
        <f t="shared" si="80"/>
        <v>#DIV/0!</v>
      </c>
      <c r="H401" s="177">
        <f t="shared" si="81"/>
        <v>0</v>
      </c>
      <c r="J401" s="149"/>
      <c r="K401" s="149"/>
    </row>
    <row r="402" spans="1:11" x14ac:dyDescent="0.25">
      <c r="A402" s="169" t="s">
        <v>563</v>
      </c>
      <c r="B402" s="164" t="s">
        <v>92</v>
      </c>
      <c r="C402" s="171">
        <v>0</v>
      </c>
      <c r="D402" s="171">
        <v>0</v>
      </c>
      <c r="E402" s="171">
        <v>0</v>
      </c>
      <c r="F402" s="171">
        <v>0</v>
      </c>
      <c r="G402" s="177" t="e">
        <f t="shared" si="80"/>
        <v>#DIV/0!</v>
      </c>
      <c r="H402" s="177" t="e">
        <f t="shared" si="81"/>
        <v>#DIV/0!</v>
      </c>
      <c r="J402" s="149"/>
      <c r="K402" s="149"/>
    </row>
    <row r="403" spans="1:11" x14ac:dyDescent="0.25">
      <c r="A403" s="169" t="s">
        <v>564</v>
      </c>
      <c r="B403" s="164" t="s">
        <v>97</v>
      </c>
      <c r="C403" s="171">
        <v>0</v>
      </c>
      <c r="D403" s="171">
        <v>3700</v>
      </c>
      <c r="E403" s="171">
        <v>4325</v>
      </c>
      <c r="F403" s="171">
        <v>0</v>
      </c>
      <c r="G403" s="177" t="e">
        <f t="shared" si="80"/>
        <v>#DIV/0!</v>
      </c>
      <c r="H403" s="177">
        <f t="shared" si="81"/>
        <v>0</v>
      </c>
      <c r="J403" s="149"/>
      <c r="K403" s="149"/>
    </row>
    <row r="404" spans="1:11" x14ac:dyDescent="0.25">
      <c r="A404" s="169" t="s">
        <v>98</v>
      </c>
      <c r="B404" s="164" t="s">
        <v>99</v>
      </c>
      <c r="C404" s="170">
        <f>SUM(C405:C417)</f>
        <v>0</v>
      </c>
      <c r="D404" s="170">
        <f t="shared" ref="D404:F404" si="87">SUM(D405:D417)</f>
        <v>37856</v>
      </c>
      <c r="E404" s="170">
        <f t="shared" si="87"/>
        <v>18022</v>
      </c>
      <c r="F404" s="170">
        <f t="shared" si="87"/>
        <v>0</v>
      </c>
      <c r="G404" s="175" t="e">
        <f t="shared" si="80"/>
        <v>#DIV/0!</v>
      </c>
      <c r="H404" s="175">
        <f t="shared" si="81"/>
        <v>0</v>
      </c>
      <c r="J404" s="149"/>
      <c r="K404" s="149"/>
    </row>
    <row r="405" spans="1:11" x14ac:dyDescent="0.25">
      <c r="A405" s="169" t="s">
        <v>569</v>
      </c>
      <c r="B405" s="164" t="s">
        <v>103</v>
      </c>
      <c r="C405" s="171">
        <v>0</v>
      </c>
      <c r="D405" s="171">
        <v>2224</v>
      </c>
      <c r="E405" s="171">
        <v>240</v>
      </c>
      <c r="F405" s="171">
        <v>0</v>
      </c>
      <c r="G405" s="177" t="e">
        <f t="shared" si="80"/>
        <v>#DIV/0!</v>
      </c>
      <c r="H405" s="177">
        <f t="shared" si="81"/>
        <v>0</v>
      </c>
      <c r="J405" s="149"/>
      <c r="K405" s="149"/>
    </row>
    <row r="406" spans="1:11" x14ac:dyDescent="0.25">
      <c r="A406" s="169" t="s">
        <v>565</v>
      </c>
      <c r="B406" s="164" t="s">
        <v>105</v>
      </c>
      <c r="C406" s="171">
        <v>0</v>
      </c>
      <c r="D406" s="171">
        <v>0</v>
      </c>
      <c r="E406" s="171">
        <v>0</v>
      </c>
      <c r="F406" s="171">
        <v>0</v>
      </c>
      <c r="G406" s="177" t="e">
        <f t="shared" si="80"/>
        <v>#DIV/0!</v>
      </c>
      <c r="H406" s="177" t="e">
        <f t="shared" si="81"/>
        <v>#DIV/0!</v>
      </c>
      <c r="J406" s="149"/>
      <c r="K406" s="149"/>
    </row>
    <row r="407" spans="1:11" x14ac:dyDescent="0.25">
      <c r="A407" s="169" t="s">
        <v>570</v>
      </c>
      <c r="B407" s="164" t="s">
        <v>107</v>
      </c>
      <c r="C407" s="171">
        <v>0</v>
      </c>
      <c r="D407" s="171">
        <v>499</v>
      </c>
      <c r="E407" s="171">
        <v>415</v>
      </c>
      <c r="F407" s="171">
        <v>0</v>
      </c>
      <c r="G407" s="177" t="e">
        <f t="shared" si="80"/>
        <v>#DIV/0!</v>
      </c>
      <c r="H407" s="177">
        <f t="shared" si="81"/>
        <v>0</v>
      </c>
      <c r="J407" s="149"/>
      <c r="K407" s="149"/>
    </row>
    <row r="408" spans="1:11" x14ac:dyDescent="0.25">
      <c r="A408" s="169" t="s">
        <v>572</v>
      </c>
      <c r="B408" s="164" t="s">
        <v>113</v>
      </c>
      <c r="C408" s="171">
        <v>0</v>
      </c>
      <c r="D408" s="171">
        <v>0</v>
      </c>
      <c r="E408" s="171">
        <v>0</v>
      </c>
      <c r="F408" s="171">
        <v>0</v>
      </c>
      <c r="G408" s="177" t="e">
        <f t="shared" si="80"/>
        <v>#DIV/0!</v>
      </c>
      <c r="H408" s="177" t="e">
        <f t="shared" si="81"/>
        <v>#DIV/0!</v>
      </c>
      <c r="J408" s="149"/>
      <c r="K408" s="149"/>
    </row>
    <row r="409" spans="1:11" x14ac:dyDescent="0.25">
      <c r="A409" s="169" t="s">
        <v>573</v>
      </c>
      <c r="B409" s="164" t="s">
        <v>384</v>
      </c>
      <c r="C409" s="171">
        <v>0</v>
      </c>
      <c r="D409" s="171">
        <v>19693</v>
      </c>
      <c r="E409" s="171">
        <v>13192</v>
      </c>
      <c r="F409" s="171">
        <v>0</v>
      </c>
      <c r="G409" s="177" t="e">
        <f t="shared" si="80"/>
        <v>#DIV/0!</v>
      </c>
      <c r="H409" s="177">
        <f t="shared" si="81"/>
        <v>0</v>
      </c>
      <c r="J409" s="149"/>
      <c r="K409" s="149"/>
    </row>
    <row r="410" spans="1:11" x14ac:dyDescent="0.25">
      <c r="A410" s="169" t="s">
        <v>578</v>
      </c>
      <c r="B410" s="164" t="s">
        <v>125</v>
      </c>
      <c r="C410" s="171">
        <v>0</v>
      </c>
      <c r="D410" s="171">
        <v>665</v>
      </c>
      <c r="E410" s="171">
        <v>665</v>
      </c>
      <c r="F410" s="171">
        <v>0</v>
      </c>
      <c r="G410" s="177" t="e">
        <f t="shared" si="80"/>
        <v>#DIV/0!</v>
      </c>
      <c r="H410" s="177">
        <f t="shared" si="81"/>
        <v>0</v>
      </c>
      <c r="J410" s="149"/>
      <c r="K410" s="149"/>
    </row>
    <row r="411" spans="1:11" x14ac:dyDescent="0.25">
      <c r="A411" s="169" t="s">
        <v>579</v>
      </c>
      <c r="B411" s="164" t="s">
        <v>127</v>
      </c>
      <c r="C411" s="171">
        <v>0</v>
      </c>
      <c r="D411" s="171">
        <v>0</v>
      </c>
      <c r="E411" s="171">
        <v>0</v>
      </c>
      <c r="F411" s="171">
        <v>0</v>
      </c>
      <c r="G411" s="177" t="e">
        <f t="shared" si="80"/>
        <v>#DIV/0!</v>
      </c>
      <c r="H411" s="177" t="e">
        <f t="shared" si="81"/>
        <v>#DIV/0!</v>
      </c>
      <c r="J411" s="149"/>
      <c r="K411" s="149"/>
    </row>
    <row r="412" spans="1:11" x14ac:dyDescent="0.25">
      <c r="A412" s="169" t="s">
        <v>580</v>
      </c>
      <c r="B412" s="164" t="s">
        <v>129</v>
      </c>
      <c r="C412" s="171">
        <v>0</v>
      </c>
      <c r="D412" s="171">
        <v>0</v>
      </c>
      <c r="E412" s="171">
        <v>0</v>
      </c>
      <c r="F412" s="171">
        <v>0</v>
      </c>
      <c r="G412" s="177" t="e">
        <f t="shared" si="80"/>
        <v>#DIV/0!</v>
      </c>
      <c r="H412" s="177" t="e">
        <f t="shared" si="81"/>
        <v>#DIV/0!</v>
      </c>
      <c r="J412" s="149"/>
      <c r="K412" s="149"/>
    </row>
    <row r="413" spans="1:11" x14ac:dyDescent="0.25">
      <c r="A413" s="169" t="s">
        <v>582</v>
      </c>
      <c r="B413" s="164" t="s">
        <v>133</v>
      </c>
      <c r="C413" s="171">
        <v>0</v>
      </c>
      <c r="D413" s="171">
        <v>0</v>
      </c>
      <c r="E413" s="171">
        <v>0</v>
      </c>
      <c r="F413" s="171">
        <v>0</v>
      </c>
      <c r="G413" s="177" t="e">
        <f t="shared" si="80"/>
        <v>#DIV/0!</v>
      </c>
      <c r="H413" s="177" t="e">
        <f t="shared" si="81"/>
        <v>#DIV/0!</v>
      </c>
      <c r="J413" s="149"/>
      <c r="K413" s="149"/>
    </row>
    <row r="414" spans="1:11" x14ac:dyDescent="0.25">
      <c r="A414" s="169" t="s">
        <v>583</v>
      </c>
      <c r="B414" s="164" t="s">
        <v>137</v>
      </c>
      <c r="C414" s="171">
        <v>0</v>
      </c>
      <c r="D414" s="171">
        <v>2632</v>
      </c>
      <c r="E414" s="171">
        <v>1860</v>
      </c>
      <c r="F414" s="171">
        <v>0</v>
      </c>
      <c r="G414" s="177" t="e">
        <f t="shared" si="80"/>
        <v>#DIV/0!</v>
      </c>
      <c r="H414" s="177">
        <f t="shared" si="81"/>
        <v>0</v>
      </c>
      <c r="J414" s="149"/>
      <c r="K414" s="149"/>
    </row>
    <row r="415" spans="1:11" x14ac:dyDescent="0.25">
      <c r="A415" s="169" t="s">
        <v>585</v>
      </c>
      <c r="B415" s="164" t="s">
        <v>141</v>
      </c>
      <c r="C415" s="171">
        <v>0</v>
      </c>
      <c r="D415" s="171">
        <v>12143</v>
      </c>
      <c r="E415" s="171">
        <v>1650</v>
      </c>
      <c r="F415" s="171">
        <v>0</v>
      </c>
      <c r="G415" s="177" t="e">
        <f t="shared" si="80"/>
        <v>#DIV/0!</v>
      </c>
      <c r="H415" s="177">
        <f t="shared" si="81"/>
        <v>0</v>
      </c>
      <c r="J415" s="149"/>
      <c r="K415" s="149"/>
    </row>
    <row r="416" spans="1:11" x14ac:dyDescent="0.25">
      <c r="A416" s="169" t="s">
        <v>586</v>
      </c>
      <c r="B416" s="164" t="s">
        <v>143</v>
      </c>
      <c r="C416" s="171">
        <v>0</v>
      </c>
      <c r="D416" s="171">
        <v>0</v>
      </c>
      <c r="E416" s="171">
        <v>0</v>
      </c>
      <c r="F416" s="171">
        <v>0</v>
      </c>
      <c r="G416" s="177" t="e">
        <f t="shared" si="80"/>
        <v>#DIV/0!</v>
      </c>
      <c r="H416" s="177" t="e">
        <f t="shared" si="81"/>
        <v>#DIV/0!</v>
      </c>
      <c r="J416" s="149"/>
      <c r="K416" s="149"/>
    </row>
    <row r="417" spans="1:11" x14ac:dyDescent="0.25">
      <c r="A417" s="169" t="s">
        <v>589</v>
      </c>
      <c r="B417" s="164" t="s">
        <v>590</v>
      </c>
      <c r="C417" s="171">
        <v>0</v>
      </c>
      <c r="D417" s="171">
        <v>0</v>
      </c>
      <c r="E417" s="171">
        <v>0</v>
      </c>
      <c r="F417" s="171">
        <v>0</v>
      </c>
      <c r="G417" s="177" t="e">
        <f t="shared" si="80"/>
        <v>#DIV/0!</v>
      </c>
      <c r="H417" s="177" t="e">
        <f t="shared" si="81"/>
        <v>#DIV/0!</v>
      </c>
      <c r="J417" s="149"/>
      <c r="K417" s="149"/>
    </row>
    <row r="418" spans="1:11" x14ac:dyDescent="0.25">
      <c r="A418" s="169" t="s">
        <v>175</v>
      </c>
      <c r="B418" s="164" t="s">
        <v>176</v>
      </c>
      <c r="C418" s="170">
        <f>SUM(C419:C420)</f>
        <v>0</v>
      </c>
      <c r="D418" s="170">
        <f t="shared" ref="D418:F418" si="88">SUM(D419:D420)</f>
        <v>0</v>
      </c>
      <c r="E418" s="170">
        <f t="shared" si="88"/>
        <v>0</v>
      </c>
      <c r="F418" s="170">
        <f t="shared" si="88"/>
        <v>6320.47</v>
      </c>
      <c r="G418" s="175" t="e">
        <f t="shared" si="80"/>
        <v>#DIV/0!</v>
      </c>
      <c r="H418" s="175" t="e">
        <f t="shared" si="81"/>
        <v>#DIV/0!</v>
      </c>
      <c r="J418" s="149"/>
      <c r="K418" s="149"/>
    </row>
    <row r="419" spans="1:11" x14ac:dyDescent="0.25">
      <c r="A419" s="169" t="s">
        <v>597</v>
      </c>
      <c r="B419" s="164" t="s">
        <v>598</v>
      </c>
      <c r="C419" s="171">
        <v>0</v>
      </c>
      <c r="D419" s="171">
        <v>0</v>
      </c>
      <c r="E419" s="171">
        <v>0</v>
      </c>
      <c r="F419" s="171">
        <v>6320.47</v>
      </c>
      <c r="G419" s="177" t="e">
        <f t="shared" si="80"/>
        <v>#DIV/0!</v>
      </c>
      <c r="H419" s="177" t="e">
        <f t="shared" si="81"/>
        <v>#DIV/0!</v>
      </c>
      <c r="J419" s="149"/>
      <c r="K419" s="149"/>
    </row>
    <row r="420" spans="1:11" x14ac:dyDescent="0.25">
      <c r="A420" s="169" t="s">
        <v>614</v>
      </c>
      <c r="B420" s="164" t="s">
        <v>615</v>
      </c>
      <c r="C420" s="171">
        <v>0</v>
      </c>
      <c r="D420" s="171">
        <v>0</v>
      </c>
      <c r="E420" s="171">
        <v>0</v>
      </c>
      <c r="F420" s="171">
        <v>0</v>
      </c>
      <c r="G420" s="177" t="e">
        <f t="shared" si="80"/>
        <v>#DIV/0!</v>
      </c>
      <c r="H420" s="177" t="e">
        <f t="shared" si="81"/>
        <v>#DIV/0!</v>
      </c>
      <c r="J420" s="149"/>
      <c r="K420" s="149"/>
    </row>
    <row r="421" spans="1:11" x14ac:dyDescent="0.25">
      <c r="A421" s="168" t="s">
        <v>57</v>
      </c>
      <c r="B421" s="164" t="s">
        <v>227</v>
      </c>
      <c r="C421" s="170">
        <f>C422</f>
        <v>0</v>
      </c>
      <c r="D421" s="170">
        <f t="shared" ref="D421:F422" si="89">D422</f>
        <v>13441</v>
      </c>
      <c r="E421" s="170">
        <f t="shared" si="89"/>
        <v>1315</v>
      </c>
      <c r="F421" s="170">
        <f t="shared" si="89"/>
        <v>0</v>
      </c>
      <c r="G421" s="175" t="e">
        <f t="shared" si="80"/>
        <v>#DIV/0!</v>
      </c>
      <c r="H421" s="175">
        <f t="shared" si="81"/>
        <v>0</v>
      </c>
      <c r="J421" s="149"/>
      <c r="K421" s="149"/>
    </row>
    <row r="422" spans="1:11" x14ac:dyDescent="0.25">
      <c r="A422" s="169" t="s">
        <v>233</v>
      </c>
      <c r="B422" s="164" t="s">
        <v>234</v>
      </c>
      <c r="C422" s="170">
        <f>C423</f>
        <v>0</v>
      </c>
      <c r="D422" s="170">
        <f t="shared" si="89"/>
        <v>13441</v>
      </c>
      <c r="E422" s="170">
        <f t="shared" si="89"/>
        <v>1315</v>
      </c>
      <c r="F422" s="170">
        <f t="shared" si="89"/>
        <v>0</v>
      </c>
      <c r="G422" s="175" t="e">
        <f t="shared" si="80"/>
        <v>#DIV/0!</v>
      </c>
      <c r="H422" s="175">
        <f t="shared" si="81"/>
        <v>0</v>
      </c>
      <c r="J422" s="149"/>
      <c r="K422" s="149"/>
    </row>
    <row r="423" spans="1:11" x14ac:dyDescent="0.25">
      <c r="A423" s="169" t="s">
        <v>602</v>
      </c>
      <c r="B423" s="164" t="s">
        <v>244</v>
      </c>
      <c r="C423" s="171">
        <v>0</v>
      </c>
      <c r="D423" s="171">
        <v>13441</v>
      </c>
      <c r="E423" s="171">
        <v>1315</v>
      </c>
      <c r="F423" s="171">
        <v>0</v>
      </c>
      <c r="G423" s="177" t="e">
        <f t="shared" si="80"/>
        <v>#DIV/0!</v>
      </c>
      <c r="H423" s="177">
        <f t="shared" si="81"/>
        <v>0</v>
      </c>
      <c r="J423" s="149"/>
      <c r="K423" s="149"/>
    </row>
    <row r="424" spans="1:11" x14ac:dyDescent="0.25">
      <c r="A424" s="167" t="s">
        <v>2849</v>
      </c>
      <c r="B424" s="164" t="s">
        <v>2856</v>
      </c>
      <c r="C424" s="170">
        <f>C425+C451</f>
        <v>526644.23916650075</v>
      </c>
      <c r="D424" s="170">
        <f t="shared" ref="D424:F424" si="90">D425+D451</f>
        <v>1064501</v>
      </c>
      <c r="E424" s="170">
        <f t="shared" si="90"/>
        <v>379728</v>
      </c>
      <c r="F424" s="170">
        <f t="shared" si="90"/>
        <v>526596.89</v>
      </c>
      <c r="G424" s="175">
        <f t="shared" si="80"/>
        <v>1</v>
      </c>
      <c r="H424" s="175">
        <f t="shared" si="81"/>
        <v>1.39</v>
      </c>
      <c r="J424" s="149"/>
      <c r="K424" s="149"/>
    </row>
    <row r="425" spans="1:11" x14ac:dyDescent="0.25">
      <c r="A425" s="168" t="s">
        <v>81</v>
      </c>
      <c r="B425" s="164" t="s">
        <v>82</v>
      </c>
      <c r="C425" s="170">
        <f>C426+C430+C448</f>
        <v>434665.37261928467</v>
      </c>
      <c r="D425" s="170">
        <f t="shared" ref="D425:F425" si="91">D426+D430+D448</f>
        <v>988334</v>
      </c>
      <c r="E425" s="170">
        <f t="shared" si="91"/>
        <v>372291</v>
      </c>
      <c r="F425" s="170">
        <f t="shared" si="91"/>
        <v>517874.39</v>
      </c>
      <c r="G425" s="175">
        <f t="shared" si="80"/>
        <v>1.19</v>
      </c>
      <c r="H425" s="175">
        <f t="shared" si="81"/>
        <v>1.39</v>
      </c>
      <c r="J425" s="149"/>
      <c r="K425" s="149"/>
    </row>
    <row r="426" spans="1:11" x14ac:dyDescent="0.25">
      <c r="A426" s="169" t="s">
        <v>83</v>
      </c>
      <c r="B426" s="164" t="s">
        <v>84</v>
      </c>
      <c r="C426" s="170">
        <f>SUM(C427:C429)</f>
        <v>146469.07691286749</v>
      </c>
      <c r="D426" s="170">
        <f t="shared" ref="D426:F426" si="92">SUM(D427:D429)</f>
        <v>148027</v>
      </c>
      <c r="E426" s="170">
        <f t="shared" si="92"/>
        <v>153212</v>
      </c>
      <c r="F426" s="170">
        <f t="shared" si="92"/>
        <v>227583.67</v>
      </c>
      <c r="G426" s="175">
        <f t="shared" si="80"/>
        <v>1.55</v>
      </c>
      <c r="H426" s="175">
        <f t="shared" si="81"/>
        <v>1.49</v>
      </c>
    </row>
    <row r="427" spans="1:11" x14ac:dyDescent="0.25">
      <c r="A427" s="169" t="s">
        <v>561</v>
      </c>
      <c r="B427" s="164" t="s">
        <v>88</v>
      </c>
      <c r="C427" s="171">
        <v>123600.48311102262</v>
      </c>
      <c r="D427" s="171">
        <v>127062</v>
      </c>
      <c r="E427" s="171">
        <v>128698</v>
      </c>
      <c r="F427" s="171">
        <v>198351.2</v>
      </c>
      <c r="G427" s="177">
        <f t="shared" si="80"/>
        <v>1.6</v>
      </c>
      <c r="H427" s="177">
        <f t="shared" si="81"/>
        <v>1.54</v>
      </c>
      <c r="J427" s="149"/>
      <c r="K427" s="149"/>
    </row>
    <row r="428" spans="1:11" x14ac:dyDescent="0.25">
      <c r="A428" s="169" t="s">
        <v>563</v>
      </c>
      <c r="B428" s="164" t="s">
        <v>92</v>
      </c>
      <c r="C428" s="171">
        <v>4038.3303470701435</v>
      </c>
      <c r="D428" s="171">
        <v>0</v>
      </c>
      <c r="E428" s="171">
        <v>0</v>
      </c>
      <c r="F428" s="171">
        <v>1800</v>
      </c>
      <c r="G428" s="177">
        <f t="shared" si="80"/>
        <v>0.45</v>
      </c>
      <c r="H428" s="177" t="e">
        <f t="shared" si="81"/>
        <v>#DIV/0!</v>
      </c>
      <c r="J428" s="149"/>
      <c r="K428" s="149"/>
    </row>
    <row r="429" spans="1:11" x14ac:dyDescent="0.25">
      <c r="A429" s="169" t="s">
        <v>564</v>
      </c>
      <c r="B429" s="164" t="s">
        <v>97</v>
      </c>
      <c r="C429" s="171">
        <v>18830.2634547747</v>
      </c>
      <c r="D429" s="171">
        <v>20965</v>
      </c>
      <c r="E429" s="171">
        <v>24514</v>
      </c>
      <c r="F429" s="171">
        <v>27432.47</v>
      </c>
      <c r="G429" s="177">
        <f t="shared" si="80"/>
        <v>1.46</v>
      </c>
      <c r="H429" s="177">
        <f t="shared" si="81"/>
        <v>1.1200000000000001</v>
      </c>
      <c r="J429" s="149"/>
      <c r="K429" s="149"/>
    </row>
    <row r="430" spans="1:11" x14ac:dyDescent="0.25">
      <c r="A430" s="169" t="s">
        <v>98</v>
      </c>
      <c r="B430" s="164" t="s">
        <v>99</v>
      </c>
      <c r="C430" s="170">
        <f>SUM(C431:C447)</f>
        <v>97574.708341628517</v>
      </c>
      <c r="D430" s="170">
        <f t="shared" ref="D430:F430" si="93">SUM(D431:D447)</f>
        <v>214514</v>
      </c>
      <c r="E430" s="170">
        <f t="shared" si="93"/>
        <v>101323</v>
      </c>
      <c r="F430" s="170">
        <f t="shared" si="93"/>
        <v>94928.040000000008</v>
      </c>
      <c r="G430" s="175">
        <f t="shared" si="80"/>
        <v>0.97</v>
      </c>
      <c r="H430" s="175">
        <f t="shared" si="81"/>
        <v>0.94</v>
      </c>
      <c r="J430" s="149"/>
      <c r="K430" s="149"/>
    </row>
    <row r="431" spans="1:11" x14ac:dyDescent="0.25">
      <c r="A431" s="169" t="s">
        <v>569</v>
      </c>
      <c r="B431" s="164" t="s">
        <v>103</v>
      </c>
      <c r="C431" s="171">
        <v>15040.043798526776</v>
      </c>
      <c r="D431" s="171">
        <v>12600</v>
      </c>
      <c r="E431" s="171">
        <v>1360</v>
      </c>
      <c r="F431" s="171">
        <v>4992.8999999999996</v>
      </c>
      <c r="G431" s="177">
        <f t="shared" si="80"/>
        <v>0.33</v>
      </c>
      <c r="H431" s="177">
        <f t="shared" si="81"/>
        <v>3.67</v>
      </c>
      <c r="J431" s="149"/>
      <c r="K431" s="149"/>
    </row>
    <row r="432" spans="1:11" x14ac:dyDescent="0.25">
      <c r="A432" s="169" t="s">
        <v>565</v>
      </c>
      <c r="B432" s="164" t="s">
        <v>105</v>
      </c>
      <c r="C432" s="171">
        <v>2571.4446877695927</v>
      </c>
      <c r="D432" s="171">
        <v>0</v>
      </c>
      <c r="E432" s="171">
        <v>0</v>
      </c>
      <c r="F432" s="171">
        <v>2954.18</v>
      </c>
      <c r="G432" s="177">
        <f t="shared" si="80"/>
        <v>1.1499999999999999</v>
      </c>
      <c r="H432" s="177" t="e">
        <f t="shared" si="81"/>
        <v>#DIV/0!</v>
      </c>
      <c r="J432" s="149"/>
      <c r="K432" s="149"/>
    </row>
    <row r="433" spans="1:11" x14ac:dyDescent="0.25">
      <c r="A433" s="169" t="s">
        <v>570</v>
      </c>
      <c r="B433" s="164" t="s">
        <v>107</v>
      </c>
      <c r="C433" s="171">
        <v>3313.6664675824536</v>
      </c>
      <c r="D433" s="171">
        <v>2828</v>
      </c>
      <c r="E433" s="171">
        <v>2355</v>
      </c>
      <c r="F433" s="171">
        <v>420</v>
      </c>
      <c r="G433" s="177">
        <f t="shared" si="80"/>
        <v>0.13</v>
      </c>
      <c r="H433" s="177">
        <f t="shared" si="81"/>
        <v>0.18</v>
      </c>
      <c r="J433" s="149"/>
      <c r="K433" s="149"/>
    </row>
    <row r="434" spans="1:11" x14ac:dyDescent="0.25">
      <c r="A434" s="169" t="s">
        <v>572</v>
      </c>
      <c r="B434" s="164" t="s">
        <v>113</v>
      </c>
      <c r="C434" s="171">
        <v>2818.2692945782733</v>
      </c>
      <c r="D434" s="171">
        <v>0</v>
      </c>
      <c r="E434" s="171">
        <v>0</v>
      </c>
      <c r="F434" s="171">
        <v>737.9</v>
      </c>
      <c r="G434" s="177">
        <f t="shared" si="80"/>
        <v>0.26</v>
      </c>
      <c r="H434" s="177" t="e">
        <f t="shared" si="81"/>
        <v>#DIV/0!</v>
      </c>
      <c r="J434" s="149"/>
      <c r="K434" s="149"/>
    </row>
    <row r="435" spans="1:11" x14ac:dyDescent="0.25">
      <c r="A435" s="169" t="s">
        <v>573</v>
      </c>
      <c r="B435" s="164" t="s">
        <v>384</v>
      </c>
      <c r="C435" s="171">
        <v>10589.671511049173</v>
      </c>
      <c r="D435" s="171">
        <v>111595</v>
      </c>
      <c r="E435" s="171">
        <v>74758</v>
      </c>
      <c r="F435" s="171">
        <v>52704.430000000022</v>
      </c>
      <c r="G435" s="177">
        <f t="shared" si="80"/>
        <v>4.9800000000000004</v>
      </c>
      <c r="H435" s="177">
        <f t="shared" si="81"/>
        <v>0.71</v>
      </c>
      <c r="J435" s="149"/>
      <c r="K435" s="149"/>
    </row>
    <row r="436" spans="1:11" x14ac:dyDescent="0.25">
      <c r="A436" s="169">
        <v>3224</v>
      </c>
      <c r="B436" s="164" t="s">
        <v>117</v>
      </c>
      <c r="C436" s="171">
        <v>354.86760899860639</v>
      </c>
      <c r="D436" s="171">
        <v>0</v>
      </c>
      <c r="E436" s="171">
        <v>0</v>
      </c>
      <c r="F436" s="171">
        <v>0</v>
      </c>
      <c r="G436" s="177">
        <f t="shared" si="80"/>
        <v>0</v>
      </c>
      <c r="H436" s="177" t="e">
        <f t="shared" si="81"/>
        <v>#DIV/0!</v>
      </c>
      <c r="J436" s="149"/>
      <c r="K436" s="149"/>
    </row>
    <row r="437" spans="1:11" x14ac:dyDescent="0.25">
      <c r="A437" s="169">
        <v>3225</v>
      </c>
      <c r="B437" s="164" t="s">
        <v>133</v>
      </c>
      <c r="C437" s="171">
        <v>1993.1554847700577</v>
      </c>
      <c r="D437" s="171">
        <v>0</v>
      </c>
      <c r="E437" s="171">
        <v>0</v>
      </c>
      <c r="F437" s="171">
        <v>0</v>
      </c>
      <c r="G437" s="177">
        <f t="shared" si="80"/>
        <v>0</v>
      </c>
      <c r="H437" s="177" t="e">
        <f t="shared" si="81"/>
        <v>#DIV/0!</v>
      </c>
      <c r="J437" s="149"/>
      <c r="K437" s="149"/>
    </row>
    <row r="438" spans="1:11" x14ac:dyDescent="0.25">
      <c r="A438" s="169" t="s">
        <v>578</v>
      </c>
      <c r="B438" s="164" t="s">
        <v>125</v>
      </c>
      <c r="C438" s="171">
        <v>4903.7786183555636</v>
      </c>
      <c r="D438" s="171">
        <v>3766</v>
      </c>
      <c r="E438" s="171">
        <v>3766</v>
      </c>
      <c r="F438" s="171">
        <v>6264.65</v>
      </c>
      <c r="G438" s="177">
        <f t="shared" si="80"/>
        <v>1.28</v>
      </c>
      <c r="H438" s="177">
        <f t="shared" si="81"/>
        <v>1.66</v>
      </c>
      <c r="J438" s="149"/>
      <c r="K438" s="149"/>
    </row>
    <row r="439" spans="1:11" x14ac:dyDescent="0.25">
      <c r="A439" s="169" t="s">
        <v>579</v>
      </c>
      <c r="B439" s="164" t="s">
        <v>127</v>
      </c>
      <c r="C439" s="171">
        <v>34891.213750082949</v>
      </c>
      <c r="D439" s="171">
        <v>0</v>
      </c>
      <c r="E439" s="171">
        <v>0</v>
      </c>
      <c r="F439" s="171">
        <v>13198.16</v>
      </c>
      <c r="G439" s="177">
        <f t="shared" si="80"/>
        <v>0.38</v>
      </c>
      <c r="H439" s="177" t="e">
        <f t="shared" si="81"/>
        <v>#DIV/0!</v>
      </c>
      <c r="J439" s="149"/>
      <c r="K439" s="149"/>
    </row>
    <row r="440" spans="1:11" x14ac:dyDescent="0.25">
      <c r="A440" s="169" t="s">
        <v>580</v>
      </c>
      <c r="B440" s="164" t="s">
        <v>129</v>
      </c>
      <c r="C440" s="171">
        <v>1633.5523259672175</v>
      </c>
      <c r="D440" s="171">
        <v>0</v>
      </c>
      <c r="E440" s="171">
        <v>0</v>
      </c>
      <c r="F440" s="171">
        <v>293.2</v>
      </c>
      <c r="G440" s="177">
        <f t="shared" si="80"/>
        <v>0.18</v>
      </c>
      <c r="H440" s="177" t="e">
        <f t="shared" si="81"/>
        <v>#DIV/0!</v>
      </c>
      <c r="J440" s="149"/>
      <c r="K440" s="149"/>
    </row>
    <row r="441" spans="1:11" x14ac:dyDescent="0.25">
      <c r="A441" s="169" t="s">
        <v>582</v>
      </c>
      <c r="B441" s="164" t="s">
        <v>133</v>
      </c>
      <c r="C441" s="171">
        <v>119.45052757316344</v>
      </c>
      <c r="D441" s="171">
        <v>0</v>
      </c>
      <c r="E441" s="171">
        <v>0</v>
      </c>
      <c r="F441" s="171">
        <v>157.28</v>
      </c>
      <c r="G441" s="177">
        <f t="shared" si="80"/>
        <v>1.32</v>
      </c>
      <c r="H441" s="177" t="e">
        <f t="shared" si="81"/>
        <v>#DIV/0!</v>
      </c>
      <c r="J441" s="149"/>
      <c r="K441" s="149"/>
    </row>
    <row r="442" spans="1:11" x14ac:dyDescent="0.25">
      <c r="A442" s="169" t="s">
        <v>583</v>
      </c>
      <c r="B442" s="164" t="s">
        <v>137</v>
      </c>
      <c r="C442" s="171">
        <v>4645.298294511912</v>
      </c>
      <c r="D442" s="171">
        <v>14917</v>
      </c>
      <c r="E442" s="171">
        <v>10520</v>
      </c>
      <c r="F442" s="171">
        <v>12375</v>
      </c>
      <c r="G442" s="177">
        <f t="shared" si="80"/>
        <v>2.66</v>
      </c>
      <c r="H442" s="177">
        <f t="shared" si="81"/>
        <v>1.18</v>
      </c>
      <c r="J442" s="149"/>
      <c r="K442" s="149"/>
    </row>
    <row r="443" spans="1:11" x14ac:dyDescent="0.25">
      <c r="A443" s="169">
        <v>3238</v>
      </c>
      <c r="B443" s="164" t="s">
        <v>139</v>
      </c>
      <c r="C443" s="171">
        <v>145.66328223505209</v>
      </c>
      <c r="D443" s="171">
        <v>0</v>
      </c>
      <c r="E443" s="171">
        <v>0</v>
      </c>
      <c r="F443" s="171">
        <v>0</v>
      </c>
      <c r="G443" s="177">
        <f t="shared" si="80"/>
        <v>0</v>
      </c>
      <c r="H443" s="177" t="e">
        <f t="shared" si="81"/>
        <v>#DIV/0!</v>
      </c>
      <c r="J443" s="149"/>
      <c r="K443" s="149"/>
    </row>
    <row r="444" spans="1:11" x14ac:dyDescent="0.25">
      <c r="A444" s="169" t="s">
        <v>585</v>
      </c>
      <c r="B444" s="164" t="s">
        <v>141</v>
      </c>
      <c r="C444" s="171">
        <v>481.57940142013405</v>
      </c>
      <c r="D444" s="171">
        <v>68808</v>
      </c>
      <c r="E444" s="171">
        <v>8564</v>
      </c>
      <c r="F444" s="171">
        <v>0</v>
      </c>
      <c r="G444" s="177">
        <f t="shared" si="80"/>
        <v>0</v>
      </c>
      <c r="H444" s="177">
        <f t="shared" si="81"/>
        <v>0</v>
      </c>
      <c r="J444" s="149"/>
      <c r="K444" s="149"/>
    </row>
    <row r="445" spans="1:11" x14ac:dyDescent="0.25">
      <c r="A445" s="169" t="s">
        <v>586</v>
      </c>
      <c r="B445" s="164" t="s">
        <v>143</v>
      </c>
      <c r="C445" s="171">
        <v>9778.1710797000469</v>
      </c>
      <c r="D445" s="171">
        <v>0</v>
      </c>
      <c r="E445" s="171">
        <v>0</v>
      </c>
      <c r="F445" s="171">
        <v>796.34</v>
      </c>
      <c r="G445" s="177">
        <f t="shared" si="80"/>
        <v>0.08</v>
      </c>
      <c r="H445" s="177" t="e">
        <f t="shared" si="81"/>
        <v>#DIV/0!</v>
      </c>
      <c r="J445" s="149"/>
      <c r="K445" s="149"/>
    </row>
    <row r="446" spans="1:11" x14ac:dyDescent="0.25">
      <c r="A446" s="169">
        <v>3293</v>
      </c>
      <c r="B446" s="164" t="s">
        <v>152</v>
      </c>
      <c r="C446" s="171">
        <v>4294.8822085075317</v>
      </c>
      <c r="D446" s="171">
        <v>0</v>
      </c>
      <c r="E446" s="171">
        <v>0</v>
      </c>
      <c r="F446" s="171">
        <v>0</v>
      </c>
      <c r="G446" s="177">
        <f t="shared" si="80"/>
        <v>0</v>
      </c>
      <c r="H446" s="177" t="e">
        <f t="shared" si="81"/>
        <v>#DIV/0!</v>
      </c>
      <c r="J446" s="149"/>
      <c r="K446" s="149"/>
    </row>
    <row r="447" spans="1:11" x14ac:dyDescent="0.25">
      <c r="A447" s="169" t="s">
        <v>589</v>
      </c>
      <c r="B447" s="164" t="s">
        <v>590</v>
      </c>
      <c r="C447" s="171">
        <v>0</v>
      </c>
      <c r="D447" s="171">
        <v>0</v>
      </c>
      <c r="E447" s="171">
        <v>0</v>
      </c>
      <c r="F447" s="171">
        <v>34</v>
      </c>
      <c r="G447" s="177" t="e">
        <f t="shared" si="80"/>
        <v>#DIV/0!</v>
      </c>
      <c r="H447" s="177" t="e">
        <f t="shared" si="81"/>
        <v>#DIV/0!</v>
      </c>
      <c r="J447" s="149"/>
      <c r="K447" s="149"/>
    </row>
    <row r="448" spans="1:11" x14ac:dyDescent="0.25">
      <c r="A448" s="169" t="s">
        <v>175</v>
      </c>
      <c r="B448" s="164" t="s">
        <v>176</v>
      </c>
      <c r="C448" s="170">
        <f>SUM(C449:C450)</f>
        <v>190621.58736478863</v>
      </c>
      <c r="D448" s="170">
        <f t="shared" ref="D448:F448" si="94">SUM(D449:D450)</f>
        <v>625793</v>
      </c>
      <c r="E448" s="170">
        <f t="shared" si="94"/>
        <v>117756</v>
      </c>
      <c r="F448" s="170">
        <f t="shared" si="94"/>
        <v>195362.68</v>
      </c>
      <c r="G448" s="175">
        <f t="shared" si="80"/>
        <v>1.02</v>
      </c>
      <c r="H448" s="175">
        <f t="shared" si="81"/>
        <v>1.66</v>
      </c>
      <c r="J448" s="149"/>
      <c r="K448" s="149"/>
    </row>
    <row r="449" spans="1:11" x14ac:dyDescent="0.25">
      <c r="A449" s="169" t="s">
        <v>597</v>
      </c>
      <c r="B449" s="164" t="s">
        <v>598</v>
      </c>
      <c r="C449" s="171">
        <v>0</v>
      </c>
      <c r="D449" s="171">
        <v>0</v>
      </c>
      <c r="E449" s="171">
        <v>0</v>
      </c>
      <c r="F449" s="171">
        <v>0</v>
      </c>
      <c r="G449" s="177" t="e">
        <f t="shared" si="80"/>
        <v>#DIV/0!</v>
      </c>
      <c r="H449" s="177" t="e">
        <f t="shared" si="81"/>
        <v>#DIV/0!</v>
      </c>
      <c r="J449" s="149"/>
      <c r="K449" s="149"/>
    </row>
    <row r="450" spans="1:11" x14ac:dyDescent="0.25">
      <c r="A450" s="169" t="s">
        <v>614</v>
      </c>
      <c r="B450" s="164" t="s">
        <v>615</v>
      </c>
      <c r="C450" s="171">
        <v>190621.58736478863</v>
      </c>
      <c r="D450" s="171">
        <v>625793</v>
      </c>
      <c r="E450" s="171">
        <v>117756</v>
      </c>
      <c r="F450" s="171">
        <v>195362.68</v>
      </c>
      <c r="G450" s="177">
        <f t="shared" si="80"/>
        <v>1.02</v>
      </c>
      <c r="H450" s="177">
        <f t="shared" si="81"/>
        <v>1.66</v>
      </c>
      <c r="J450" s="149"/>
      <c r="K450" s="149"/>
    </row>
    <row r="451" spans="1:11" x14ac:dyDescent="0.25">
      <c r="A451" s="168" t="s">
        <v>57</v>
      </c>
      <c r="B451" s="164" t="s">
        <v>227</v>
      </c>
      <c r="C451" s="170">
        <f>C452</f>
        <v>91978.866547216137</v>
      </c>
      <c r="D451" s="170">
        <f t="shared" ref="D451:F452" si="95">D452</f>
        <v>76167</v>
      </c>
      <c r="E451" s="170">
        <f t="shared" si="95"/>
        <v>7437</v>
      </c>
      <c r="F451" s="170">
        <f t="shared" si="95"/>
        <v>8722.5</v>
      </c>
      <c r="G451" s="175">
        <f t="shared" si="80"/>
        <v>0.09</v>
      </c>
      <c r="H451" s="175">
        <f t="shared" si="81"/>
        <v>1.17</v>
      </c>
      <c r="J451" s="149"/>
      <c r="K451" s="149"/>
    </row>
    <row r="452" spans="1:11" x14ac:dyDescent="0.25">
      <c r="A452" s="169" t="s">
        <v>233</v>
      </c>
      <c r="B452" s="164" t="s">
        <v>234</v>
      </c>
      <c r="C452" s="170">
        <f>C453</f>
        <v>91978.866547216137</v>
      </c>
      <c r="D452" s="170">
        <f t="shared" si="95"/>
        <v>76167</v>
      </c>
      <c r="E452" s="170">
        <f t="shared" si="95"/>
        <v>7437</v>
      </c>
      <c r="F452" s="170">
        <f t="shared" si="95"/>
        <v>8722.5</v>
      </c>
      <c r="G452" s="175">
        <f t="shared" si="80"/>
        <v>0.09</v>
      </c>
      <c r="H452" s="175">
        <f t="shared" si="81"/>
        <v>1.17</v>
      </c>
      <c r="J452" s="149"/>
      <c r="K452" s="149"/>
    </row>
    <row r="453" spans="1:11" x14ac:dyDescent="0.25">
      <c r="A453" s="169" t="s">
        <v>602</v>
      </c>
      <c r="B453" s="164" t="s">
        <v>244</v>
      </c>
      <c r="C453" s="171">
        <v>91978.866547216137</v>
      </c>
      <c r="D453" s="171">
        <v>76167</v>
      </c>
      <c r="E453" s="171">
        <v>7437</v>
      </c>
      <c r="F453" s="171">
        <v>8722.5</v>
      </c>
      <c r="G453" s="177">
        <f t="shared" si="80"/>
        <v>0.09</v>
      </c>
      <c r="H453" s="177">
        <f t="shared" si="81"/>
        <v>1.17</v>
      </c>
      <c r="J453" s="149"/>
      <c r="K453" s="149"/>
    </row>
    <row r="454" spans="1:11" x14ac:dyDescent="0.25">
      <c r="A454" s="163" t="s">
        <v>2850</v>
      </c>
      <c r="B454" s="164" t="s">
        <v>536</v>
      </c>
      <c r="C454" s="170">
        <f>C455</f>
        <v>208016.07804101129</v>
      </c>
      <c r="D454" s="170">
        <f t="shared" ref="D454:F456" si="96">D455</f>
        <v>152551</v>
      </c>
      <c r="E454" s="170">
        <f t="shared" si="96"/>
        <v>189000</v>
      </c>
      <c r="F454" s="170">
        <f t="shared" si="96"/>
        <v>171373.97</v>
      </c>
      <c r="G454" s="175">
        <f t="shared" si="80"/>
        <v>0.82</v>
      </c>
      <c r="H454" s="175">
        <f t="shared" si="81"/>
        <v>0.91</v>
      </c>
      <c r="J454" s="149"/>
      <c r="K454" s="149"/>
    </row>
    <row r="455" spans="1:11" x14ac:dyDescent="0.25">
      <c r="A455" s="166" t="s">
        <v>2841</v>
      </c>
      <c r="B455" s="164" t="s">
        <v>2842</v>
      </c>
      <c r="C455" s="170">
        <f>C456</f>
        <v>208016.07804101129</v>
      </c>
      <c r="D455" s="170">
        <f t="shared" si="96"/>
        <v>152551</v>
      </c>
      <c r="E455" s="170">
        <f t="shared" si="96"/>
        <v>189000</v>
      </c>
      <c r="F455" s="170">
        <f t="shared" si="96"/>
        <v>171373.97</v>
      </c>
      <c r="G455" s="175">
        <f t="shared" si="80"/>
        <v>0.82</v>
      </c>
      <c r="H455" s="175">
        <f t="shared" si="81"/>
        <v>0.91</v>
      </c>
      <c r="J455" s="149"/>
      <c r="K455" s="149"/>
    </row>
    <row r="456" spans="1:11" x14ac:dyDescent="0.25">
      <c r="A456" s="167" t="s">
        <v>56</v>
      </c>
      <c r="B456" s="164" t="s">
        <v>55</v>
      </c>
      <c r="C456" s="170">
        <f>C457</f>
        <v>208016.07804101129</v>
      </c>
      <c r="D456" s="170">
        <f t="shared" si="96"/>
        <v>152551</v>
      </c>
      <c r="E456" s="170">
        <f t="shared" si="96"/>
        <v>189000</v>
      </c>
      <c r="F456" s="170">
        <f t="shared" si="96"/>
        <v>171373.97</v>
      </c>
      <c r="G456" s="175">
        <f t="shared" si="80"/>
        <v>0.82</v>
      </c>
      <c r="H456" s="175">
        <f t="shared" si="81"/>
        <v>0.91</v>
      </c>
      <c r="J456" s="149"/>
      <c r="K456" s="149"/>
    </row>
    <row r="457" spans="1:11" x14ac:dyDescent="0.25">
      <c r="A457" s="168" t="s">
        <v>81</v>
      </c>
      <c r="B457" s="164" t="s">
        <v>82</v>
      </c>
      <c r="C457" s="170">
        <f>C458+C461+C464</f>
        <v>208016.07804101129</v>
      </c>
      <c r="D457" s="170">
        <f>D458+D461+D464</f>
        <v>152551</v>
      </c>
      <c r="E457" s="170">
        <f>E458+E461+E464</f>
        <v>189000</v>
      </c>
      <c r="F457" s="170">
        <f>F458+F461+F464</f>
        <v>171373.97</v>
      </c>
      <c r="G457" s="175">
        <f t="shared" ref="G457:G465" si="97">ROUND(F457/C457,2)</f>
        <v>0.82</v>
      </c>
      <c r="H457" s="175">
        <f t="shared" ref="H457:H465" si="98">ROUND(F457/E457,2)</f>
        <v>0.91</v>
      </c>
      <c r="J457" s="149"/>
      <c r="K457" s="149"/>
    </row>
    <row r="458" spans="1:11" x14ac:dyDescent="0.25">
      <c r="A458" s="169" t="s">
        <v>83</v>
      </c>
      <c r="B458" s="164" t="s">
        <v>84</v>
      </c>
      <c r="C458" s="170">
        <f>SUM(C459:C460)</f>
        <v>135833.57488884463</v>
      </c>
      <c r="D458" s="170">
        <f>SUM(D459:D460)</f>
        <v>92337</v>
      </c>
      <c r="E458" s="170">
        <f>SUM(E459:E460)</f>
        <v>123000</v>
      </c>
      <c r="F458" s="170">
        <f>SUM(F459:F460)</f>
        <v>114863.69</v>
      </c>
      <c r="G458" s="175">
        <f t="shared" si="97"/>
        <v>0.85</v>
      </c>
      <c r="H458" s="175">
        <f t="shared" si="98"/>
        <v>0.93</v>
      </c>
    </row>
    <row r="459" spans="1:11" x14ac:dyDescent="0.25">
      <c r="A459" s="169" t="s">
        <v>561</v>
      </c>
      <c r="B459" s="164" t="s">
        <v>88</v>
      </c>
      <c r="C459" s="171">
        <v>113659.96549206979</v>
      </c>
      <c r="D459" s="171">
        <v>79259</v>
      </c>
      <c r="E459" s="171">
        <v>100000</v>
      </c>
      <c r="F459" s="171">
        <v>95721.22</v>
      </c>
      <c r="G459" s="177">
        <f t="shared" si="97"/>
        <v>0.84</v>
      </c>
      <c r="H459" s="177">
        <f t="shared" si="98"/>
        <v>0.96</v>
      </c>
      <c r="J459" s="149"/>
      <c r="K459" s="149"/>
    </row>
    <row r="460" spans="1:11" x14ac:dyDescent="0.25">
      <c r="A460" s="169" t="s">
        <v>564</v>
      </c>
      <c r="B460" s="164" t="s">
        <v>97</v>
      </c>
      <c r="C460" s="171">
        <v>22173.609396774835</v>
      </c>
      <c r="D460" s="171">
        <v>13078</v>
      </c>
      <c r="E460" s="171">
        <v>23000</v>
      </c>
      <c r="F460" s="171">
        <v>19142.47</v>
      </c>
      <c r="G460" s="177">
        <f t="shared" si="97"/>
        <v>0.86</v>
      </c>
      <c r="H460" s="177">
        <f t="shared" si="98"/>
        <v>0.83</v>
      </c>
      <c r="J460" s="149"/>
      <c r="K460" s="149"/>
    </row>
    <row r="461" spans="1:11" x14ac:dyDescent="0.25">
      <c r="A461" s="169" t="s">
        <v>98</v>
      </c>
      <c r="B461" s="164" t="s">
        <v>99</v>
      </c>
      <c r="C461" s="170">
        <f>SUM(C462:C463)</f>
        <v>49835.280376932773</v>
      </c>
      <c r="D461" s="170">
        <f t="shared" ref="D461:F461" si="99">SUM(D462:D463)</f>
        <v>41747</v>
      </c>
      <c r="E461" s="170">
        <f t="shared" si="99"/>
        <v>43000</v>
      </c>
      <c r="F461" s="170">
        <f t="shared" si="99"/>
        <v>35703.96</v>
      </c>
      <c r="G461" s="175">
        <f t="shared" si="97"/>
        <v>0.72</v>
      </c>
      <c r="H461" s="175">
        <f t="shared" si="98"/>
        <v>0.83</v>
      </c>
      <c r="J461" s="149"/>
      <c r="K461" s="149"/>
    </row>
    <row r="462" spans="1:11" x14ac:dyDescent="0.25">
      <c r="A462" s="169" t="s">
        <v>568</v>
      </c>
      <c r="B462" s="164" t="s">
        <v>156</v>
      </c>
      <c r="C462" s="171">
        <v>17634.566328223507</v>
      </c>
      <c r="D462" s="171">
        <v>8000</v>
      </c>
      <c r="E462" s="171">
        <v>8000</v>
      </c>
      <c r="F462" s="171">
        <v>4945.1099999999997</v>
      </c>
      <c r="G462" s="177">
        <f t="shared" si="97"/>
        <v>0.28000000000000003</v>
      </c>
      <c r="H462" s="177">
        <f t="shared" si="98"/>
        <v>0.62</v>
      </c>
      <c r="J462" s="149"/>
      <c r="K462" s="149"/>
    </row>
    <row r="463" spans="1:11" x14ac:dyDescent="0.25">
      <c r="A463" s="169" t="s">
        <v>613</v>
      </c>
      <c r="B463" s="164" t="s">
        <v>158</v>
      </c>
      <c r="C463" s="171">
        <v>32200.714048709269</v>
      </c>
      <c r="D463" s="171">
        <v>33747</v>
      </c>
      <c r="E463" s="171">
        <v>35000</v>
      </c>
      <c r="F463" s="171">
        <v>30758.85</v>
      </c>
      <c r="G463" s="177">
        <f t="shared" si="97"/>
        <v>0.96</v>
      </c>
      <c r="H463" s="177">
        <f t="shared" si="98"/>
        <v>0.88</v>
      </c>
      <c r="J463" s="149"/>
      <c r="K463" s="149"/>
    </row>
    <row r="464" spans="1:11" x14ac:dyDescent="0.25">
      <c r="A464" s="169" t="s">
        <v>160</v>
      </c>
      <c r="B464" s="164" t="s">
        <v>161</v>
      </c>
      <c r="C464" s="170">
        <f>C465</f>
        <v>22347.22277523392</v>
      </c>
      <c r="D464" s="170">
        <f t="shared" ref="D464:F464" si="100">D465</f>
        <v>18467</v>
      </c>
      <c r="E464" s="170">
        <f t="shared" si="100"/>
        <v>23000</v>
      </c>
      <c r="F464" s="170">
        <f t="shared" si="100"/>
        <v>20806.32</v>
      </c>
      <c r="G464" s="175">
        <f t="shared" si="97"/>
        <v>0.93</v>
      </c>
      <c r="H464" s="175">
        <f t="shared" si="98"/>
        <v>0.9</v>
      </c>
      <c r="J464" s="149"/>
      <c r="K464" s="149"/>
    </row>
    <row r="465" spans="1:11" x14ac:dyDescent="0.25">
      <c r="A465" s="169" t="s">
        <v>595</v>
      </c>
      <c r="B465" s="164" t="s">
        <v>394</v>
      </c>
      <c r="C465" s="171">
        <v>22347.22277523392</v>
      </c>
      <c r="D465" s="171">
        <v>18467</v>
      </c>
      <c r="E465" s="171">
        <v>23000</v>
      </c>
      <c r="F465" s="171">
        <v>20806.32</v>
      </c>
      <c r="G465" s="177">
        <f t="shared" si="97"/>
        <v>0.93</v>
      </c>
      <c r="H465" s="177">
        <f t="shared" si="98"/>
        <v>0.9</v>
      </c>
      <c r="J465" s="149"/>
      <c r="K465" s="149"/>
    </row>
    <row r="468" spans="1:11" x14ac:dyDescent="0.25">
      <c r="C468" s="172"/>
    </row>
    <row r="470" spans="1:11" x14ac:dyDescent="0.25">
      <c r="C470" s="172"/>
    </row>
    <row r="471" spans="1:11" x14ac:dyDescent="0.25">
      <c r="C471" s="172"/>
      <c r="F471" s="172"/>
    </row>
  </sheetData>
  <mergeCells count="1">
    <mergeCell ref="A3:F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6</vt:i4>
      </vt:variant>
    </vt:vector>
  </HeadingPairs>
  <TitlesOfParts>
    <vt:vector size="15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EU PODPROJEKTI - RASHODI</vt:lpstr>
      <vt:lpstr>POSEBNI DIO</vt:lpstr>
      <vt:lpstr>'A.1 PRIHODI EK'!Ispis_naslova</vt:lpstr>
      <vt:lpstr>'A.1 RASHODI EK'!Ispis_naslova</vt:lpstr>
      <vt:lpstr>'A.2 PRIHODI I RASHODI IF'!Ispis_naslova</vt:lpstr>
      <vt:lpstr>'B.1 RAČUN FINANC EK'!Ispis_naslova</vt:lpstr>
      <vt:lpstr>'EU PODPROJEKTI - RASHODI'!Ispis_naslova</vt:lpstr>
      <vt:lpstr>'EU PODPROJEKTI - RASHODI'!Podrucje_ispisa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Aleksandar Đukić</cp:lastModifiedBy>
  <cp:lastPrinted>2024-03-28T10:21:55Z</cp:lastPrinted>
  <dcterms:created xsi:type="dcterms:W3CDTF">2024-02-22T20:30:43Z</dcterms:created>
  <dcterms:modified xsi:type="dcterms:W3CDTF">2024-03-28T10:22:01Z</dcterms:modified>
</cp:coreProperties>
</file>